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Alejandro Cabo\Desktop\"/>
    </mc:Choice>
  </mc:AlternateContent>
  <xr:revisionPtr revIDLastSave="0" documentId="8_{87C9EC4F-9B29-4D6E-A643-43CB6C18E0A3}" xr6:coauthVersionLast="41" xr6:coauthVersionMax="41" xr10:uidLastSave="{00000000-0000-0000-0000-000000000000}"/>
  <bookViews>
    <workbookView xWindow="2340" yWindow="1845" windowWidth="24750" windowHeight="13260"/>
  </bookViews>
  <sheets>
    <sheet name="VAN_TIR" sheetId="1" r:id="rId1"/>
    <sheet name="NO_PER" sheetId="2" r:id="rId2"/>
    <sheet name="TIR MULTIPLE" sheetId="4" r:id="rId3"/>
    <sheet name="2TIR" sheetId="7" r:id="rId4"/>
    <sheet name="2TIRbis" sheetId="8" r:id="rId5"/>
    <sheet name="TIRM" sheetId="3" r:id="rId6"/>
    <sheet name="Fisher1" sheetId="5" r:id="rId7"/>
    <sheet name="Fisher2" sheetId="6" r:id="rId8"/>
  </sheets>
  <definedNames>
    <definedName name="_xlnm.Print_Area" localSheetId="0">VAN_TIR!$A$1:$O$36</definedName>
    <definedName name="flujoscaja">NO_PER!$B$5:$E$9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8" l="1"/>
  <c r="C14" i="8"/>
  <c r="J6" i="4"/>
  <c r="J5" i="4"/>
  <c r="J4"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7" i="4"/>
  <c r="D16" i="2"/>
  <c r="C6" i="2"/>
  <c r="B6" i="2" s="1"/>
  <c r="C7" i="2"/>
  <c r="C8" i="2"/>
  <c r="C9" i="2"/>
  <c r="J8" i="3"/>
  <c r="J9" i="3"/>
  <c r="J10" i="3"/>
  <c r="J11" i="3"/>
  <c r="J12" i="3"/>
  <c r="J13" i="3"/>
  <c r="J14" i="3"/>
  <c r="J15" i="3"/>
  <c r="J16" i="3"/>
  <c r="J17" i="3"/>
  <c r="J18" i="3"/>
  <c r="J19" i="3"/>
  <c r="J20" i="3"/>
  <c r="J21" i="3"/>
  <c r="J22" i="3"/>
  <c r="J23" i="3"/>
  <c r="J24" i="3"/>
  <c r="J25" i="3"/>
  <c r="J26" i="3"/>
  <c r="J27" i="3"/>
  <c r="J7" i="3"/>
  <c r="N9" i="3" s="1"/>
  <c r="N12" i="3" s="1"/>
  <c r="I8" i="3"/>
  <c r="I9" i="3"/>
  <c r="N10" i="3" s="1"/>
  <c r="I10" i="3"/>
  <c r="I11" i="3"/>
  <c r="I12" i="3"/>
  <c r="I13" i="3"/>
  <c r="I14" i="3"/>
  <c r="I15" i="3"/>
  <c r="I16" i="3"/>
  <c r="I17" i="3"/>
  <c r="I18" i="3"/>
  <c r="I19" i="3"/>
  <c r="I20" i="3"/>
  <c r="I21" i="3"/>
  <c r="I22" i="3"/>
  <c r="I23" i="3"/>
  <c r="I24" i="3"/>
  <c r="I25" i="3"/>
  <c r="I26" i="3"/>
  <c r="I27" i="3"/>
  <c r="I7" i="3"/>
  <c r="J4" i="3"/>
  <c r="J2" i="3"/>
  <c r="J3" i="3"/>
  <c r="N6"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7" i="3"/>
  <c r="K27"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6" i="2"/>
  <c r="H5" i="2"/>
  <c r="K28"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6" i="1"/>
  <c r="E6" i="5"/>
  <c r="E7" i="5"/>
  <c r="E8" i="5"/>
  <c r="E9" i="5"/>
  <c r="E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5" i="5"/>
  <c r="D11" i="5"/>
  <c r="C11" i="5"/>
  <c r="J25" i="7"/>
  <c r="J24" i="7"/>
  <c r="F1002" i="7"/>
  <c r="F1003" i="7"/>
  <c r="F1004" i="7"/>
  <c r="F100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5" i="7"/>
  <c r="F426" i="7"/>
  <c r="F427" i="7"/>
  <c r="F428" i="7"/>
  <c r="F429" i="7"/>
  <c r="F430" i="7"/>
  <c r="F431" i="7"/>
  <c r="F432" i="7"/>
  <c r="F433" i="7"/>
  <c r="F434" i="7"/>
  <c r="F435" i="7"/>
  <c r="F436" i="7"/>
  <c r="F437" i="7"/>
  <c r="F438" i="7"/>
  <c r="F439" i="7"/>
  <c r="F440" i="7"/>
  <c r="F441" i="7"/>
  <c r="F442" i="7"/>
  <c r="F443" i="7"/>
  <c r="F444" i="7"/>
  <c r="F445" i="7"/>
  <c r="F446" i="7"/>
  <c r="F447" i="7"/>
  <c r="F448" i="7"/>
  <c r="F449" i="7"/>
  <c r="F450" i="7"/>
  <c r="F451" i="7"/>
  <c r="F452" i="7"/>
  <c r="F453" i="7"/>
  <c r="F454" i="7"/>
  <c r="F455" i="7"/>
  <c r="F456" i="7"/>
  <c r="F457" i="7"/>
  <c r="F458" i="7"/>
  <c r="F459" i="7"/>
  <c r="F460" i="7"/>
  <c r="F461" i="7"/>
  <c r="F462" i="7"/>
  <c r="F463" i="7"/>
  <c r="F464" i="7"/>
  <c r="F465" i="7"/>
  <c r="F466" i="7"/>
  <c r="F467" i="7"/>
  <c r="F468" i="7"/>
  <c r="F469" i="7"/>
  <c r="F470" i="7"/>
  <c r="F471" i="7"/>
  <c r="F472" i="7"/>
  <c r="F473" i="7"/>
  <c r="F474" i="7"/>
  <c r="F475" i="7"/>
  <c r="F476" i="7"/>
  <c r="F477" i="7"/>
  <c r="F478" i="7"/>
  <c r="F479" i="7"/>
  <c r="F480" i="7"/>
  <c r="F481" i="7"/>
  <c r="F482" i="7"/>
  <c r="F483" i="7"/>
  <c r="F484" i="7"/>
  <c r="F485" i="7"/>
  <c r="F486" i="7"/>
  <c r="F487" i="7"/>
  <c r="F488" i="7"/>
  <c r="F489" i="7"/>
  <c r="F490" i="7"/>
  <c r="F491" i="7"/>
  <c r="F492" i="7"/>
  <c r="F493" i="7"/>
  <c r="F494" i="7"/>
  <c r="F495" i="7"/>
  <c r="F496" i="7"/>
  <c r="F497" i="7"/>
  <c r="F498" i="7"/>
  <c r="F499" i="7"/>
  <c r="F500" i="7"/>
  <c r="F501" i="7"/>
  <c r="F502" i="7"/>
  <c r="F503" i="7"/>
  <c r="F504" i="7"/>
  <c r="F505" i="7"/>
  <c r="F506" i="7"/>
  <c r="F507" i="7"/>
  <c r="F508" i="7"/>
  <c r="F509" i="7"/>
  <c r="F510" i="7"/>
  <c r="F511" i="7"/>
  <c r="F512" i="7"/>
  <c r="F513" i="7"/>
  <c r="F514" i="7"/>
  <c r="F515" i="7"/>
  <c r="F516" i="7"/>
  <c r="F517" i="7"/>
  <c r="F518" i="7"/>
  <c r="F519" i="7"/>
  <c r="F520" i="7"/>
  <c r="F521" i="7"/>
  <c r="F522" i="7"/>
  <c r="F523" i="7"/>
  <c r="F524" i="7"/>
  <c r="F525" i="7"/>
  <c r="F526" i="7"/>
  <c r="F527" i="7"/>
  <c r="F528" i="7"/>
  <c r="F529" i="7"/>
  <c r="F530" i="7"/>
  <c r="F531" i="7"/>
  <c r="F532" i="7"/>
  <c r="F533" i="7"/>
  <c r="F534" i="7"/>
  <c r="F535" i="7"/>
  <c r="F536" i="7"/>
  <c r="F537" i="7"/>
  <c r="F538" i="7"/>
  <c r="F539" i="7"/>
  <c r="F540" i="7"/>
  <c r="F541" i="7"/>
  <c r="F542" i="7"/>
  <c r="F543" i="7"/>
  <c r="F544" i="7"/>
  <c r="F545" i="7"/>
  <c r="F546" i="7"/>
  <c r="F547" i="7"/>
  <c r="F548" i="7"/>
  <c r="F549" i="7"/>
  <c r="F550" i="7"/>
  <c r="F551" i="7"/>
  <c r="F552" i="7"/>
  <c r="F553" i="7"/>
  <c r="F554" i="7"/>
  <c r="F555" i="7"/>
  <c r="F556" i="7"/>
  <c r="F557" i="7"/>
  <c r="F558" i="7"/>
  <c r="F559" i="7"/>
  <c r="F560" i="7"/>
  <c r="F561" i="7"/>
  <c r="F562" i="7"/>
  <c r="F563" i="7"/>
  <c r="F564" i="7"/>
  <c r="F565" i="7"/>
  <c r="F566" i="7"/>
  <c r="F567" i="7"/>
  <c r="F568" i="7"/>
  <c r="F569" i="7"/>
  <c r="F570" i="7"/>
  <c r="F571" i="7"/>
  <c r="F572" i="7"/>
  <c r="F573" i="7"/>
  <c r="F574" i="7"/>
  <c r="F575" i="7"/>
  <c r="F576" i="7"/>
  <c r="F577" i="7"/>
  <c r="F578" i="7"/>
  <c r="F579" i="7"/>
  <c r="F580" i="7"/>
  <c r="F581" i="7"/>
  <c r="F582" i="7"/>
  <c r="F583" i="7"/>
  <c r="F584" i="7"/>
  <c r="F585" i="7"/>
  <c r="F586" i="7"/>
  <c r="F587" i="7"/>
  <c r="F588" i="7"/>
  <c r="F589" i="7"/>
  <c r="F590" i="7"/>
  <c r="F591" i="7"/>
  <c r="F592" i="7"/>
  <c r="F593" i="7"/>
  <c r="F594" i="7"/>
  <c r="F595" i="7"/>
  <c r="F596" i="7"/>
  <c r="F597" i="7"/>
  <c r="F598" i="7"/>
  <c r="F599" i="7"/>
  <c r="F600" i="7"/>
  <c r="F601" i="7"/>
  <c r="F602" i="7"/>
  <c r="F603" i="7"/>
  <c r="F604" i="7"/>
  <c r="F605" i="7"/>
  <c r="F606" i="7"/>
  <c r="F607" i="7"/>
  <c r="F608" i="7"/>
  <c r="F609" i="7"/>
  <c r="F610" i="7"/>
  <c r="F611" i="7"/>
  <c r="F612" i="7"/>
  <c r="F613" i="7"/>
  <c r="F614" i="7"/>
  <c r="F615" i="7"/>
  <c r="F616" i="7"/>
  <c r="F617" i="7"/>
  <c r="F618" i="7"/>
  <c r="F619" i="7"/>
  <c r="F620" i="7"/>
  <c r="F621" i="7"/>
  <c r="F622" i="7"/>
  <c r="F623" i="7"/>
  <c r="F624" i="7"/>
  <c r="F625" i="7"/>
  <c r="F626" i="7"/>
  <c r="F627" i="7"/>
  <c r="F628" i="7"/>
  <c r="F629" i="7"/>
  <c r="F630" i="7"/>
  <c r="F631" i="7"/>
  <c r="F632" i="7"/>
  <c r="F633" i="7"/>
  <c r="F634" i="7"/>
  <c r="F635" i="7"/>
  <c r="F636" i="7"/>
  <c r="F637" i="7"/>
  <c r="F638" i="7"/>
  <c r="F639" i="7"/>
  <c r="F640" i="7"/>
  <c r="F641" i="7"/>
  <c r="F642" i="7"/>
  <c r="F643" i="7"/>
  <c r="F644" i="7"/>
  <c r="F645" i="7"/>
  <c r="F646" i="7"/>
  <c r="F647" i="7"/>
  <c r="F648" i="7"/>
  <c r="F649" i="7"/>
  <c r="F650" i="7"/>
  <c r="F651" i="7"/>
  <c r="F652" i="7"/>
  <c r="F653" i="7"/>
  <c r="F654" i="7"/>
  <c r="F655" i="7"/>
  <c r="F656" i="7"/>
  <c r="F657" i="7"/>
  <c r="F658" i="7"/>
  <c r="F659" i="7"/>
  <c r="F660" i="7"/>
  <c r="F661" i="7"/>
  <c r="F662" i="7"/>
  <c r="F663" i="7"/>
  <c r="F664" i="7"/>
  <c r="F665" i="7"/>
  <c r="F666" i="7"/>
  <c r="F667" i="7"/>
  <c r="F668" i="7"/>
  <c r="F669" i="7"/>
  <c r="F670" i="7"/>
  <c r="F671" i="7"/>
  <c r="F672" i="7"/>
  <c r="F673" i="7"/>
  <c r="F674" i="7"/>
  <c r="F675" i="7"/>
  <c r="F676" i="7"/>
  <c r="F677" i="7"/>
  <c r="F678" i="7"/>
  <c r="F679" i="7"/>
  <c r="F680" i="7"/>
  <c r="F681" i="7"/>
  <c r="F682" i="7"/>
  <c r="F683" i="7"/>
  <c r="F684" i="7"/>
  <c r="F685" i="7"/>
  <c r="F686" i="7"/>
  <c r="F687" i="7"/>
  <c r="F688" i="7"/>
  <c r="F689" i="7"/>
  <c r="F690" i="7"/>
  <c r="F691" i="7"/>
  <c r="F692" i="7"/>
  <c r="F693" i="7"/>
  <c r="F694" i="7"/>
  <c r="F695" i="7"/>
  <c r="F696" i="7"/>
  <c r="F697" i="7"/>
  <c r="F698" i="7"/>
  <c r="F699" i="7"/>
  <c r="F700" i="7"/>
  <c r="F701" i="7"/>
  <c r="F702" i="7"/>
  <c r="F703" i="7"/>
  <c r="F704" i="7"/>
  <c r="F705" i="7"/>
  <c r="F706" i="7"/>
  <c r="F707" i="7"/>
  <c r="F708" i="7"/>
  <c r="F709" i="7"/>
  <c r="F710" i="7"/>
  <c r="F711" i="7"/>
  <c r="F712" i="7"/>
  <c r="F713" i="7"/>
  <c r="F714" i="7"/>
  <c r="F715" i="7"/>
  <c r="F716" i="7"/>
  <c r="F717" i="7"/>
  <c r="F718" i="7"/>
  <c r="F719" i="7"/>
  <c r="F720" i="7"/>
  <c r="F721" i="7"/>
  <c r="F722" i="7"/>
  <c r="F723" i="7"/>
  <c r="F724" i="7"/>
  <c r="F725" i="7"/>
  <c r="F726" i="7"/>
  <c r="F727" i="7"/>
  <c r="F728" i="7"/>
  <c r="F729" i="7"/>
  <c r="F730" i="7"/>
  <c r="F731" i="7"/>
  <c r="F732" i="7"/>
  <c r="F733" i="7"/>
  <c r="F734" i="7"/>
  <c r="F735" i="7"/>
  <c r="F736" i="7"/>
  <c r="F737" i="7"/>
  <c r="F738" i="7"/>
  <c r="F739" i="7"/>
  <c r="F740" i="7"/>
  <c r="F741" i="7"/>
  <c r="F742" i="7"/>
  <c r="F743" i="7"/>
  <c r="F744" i="7"/>
  <c r="F745" i="7"/>
  <c r="F746" i="7"/>
  <c r="F747" i="7"/>
  <c r="F748" i="7"/>
  <c r="F749" i="7"/>
  <c r="F750" i="7"/>
  <c r="F751" i="7"/>
  <c r="F752" i="7"/>
  <c r="F753" i="7"/>
  <c r="F754" i="7"/>
  <c r="F755" i="7"/>
  <c r="F756" i="7"/>
  <c r="F757" i="7"/>
  <c r="F758" i="7"/>
  <c r="F759" i="7"/>
  <c r="F760" i="7"/>
  <c r="F761" i="7"/>
  <c r="F762" i="7"/>
  <c r="F763" i="7"/>
  <c r="F764" i="7"/>
  <c r="F765" i="7"/>
  <c r="F766" i="7"/>
  <c r="F767" i="7"/>
  <c r="F768" i="7"/>
  <c r="F769" i="7"/>
  <c r="F770" i="7"/>
  <c r="F771" i="7"/>
  <c r="F772" i="7"/>
  <c r="F773" i="7"/>
  <c r="F774" i="7"/>
  <c r="F775" i="7"/>
  <c r="F776" i="7"/>
  <c r="F777" i="7"/>
  <c r="F778" i="7"/>
  <c r="F779" i="7"/>
  <c r="F780" i="7"/>
  <c r="F781" i="7"/>
  <c r="F782" i="7"/>
  <c r="F783" i="7"/>
  <c r="F784" i="7"/>
  <c r="F785" i="7"/>
  <c r="F786" i="7"/>
  <c r="F787" i="7"/>
  <c r="F788" i="7"/>
  <c r="F789" i="7"/>
  <c r="F790" i="7"/>
  <c r="F791" i="7"/>
  <c r="F792" i="7"/>
  <c r="F793" i="7"/>
  <c r="F794" i="7"/>
  <c r="F795" i="7"/>
  <c r="F796" i="7"/>
  <c r="F797" i="7"/>
  <c r="F798" i="7"/>
  <c r="F799" i="7"/>
  <c r="F800" i="7"/>
  <c r="F801" i="7"/>
  <c r="F802" i="7"/>
  <c r="F803" i="7"/>
  <c r="F804" i="7"/>
  <c r="F805" i="7"/>
  <c r="F806" i="7"/>
  <c r="F807" i="7"/>
  <c r="F808" i="7"/>
  <c r="F809" i="7"/>
  <c r="F810" i="7"/>
  <c r="F811" i="7"/>
  <c r="F812" i="7"/>
  <c r="F813" i="7"/>
  <c r="F814" i="7"/>
  <c r="F815" i="7"/>
  <c r="F816" i="7"/>
  <c r="F817" i="7"/>
  <c r="F818" i="7"/>
  <c r="F819" i="7"/>
  <c r="F820" i="7"/>
  <c r="F821" i="7"/>
  <c r="F822" i="7"/>
  <c r="F823" i="7"/>
  <c r="F824" i="7"/>
  <c r="F825" i="7"/>
  <c r="F826" i="7"/>
  <c r="F827" i="7"/>
  <c r="F828" i="7"/>
  <c r="F829" i="7"/>
  <c r="F830" i="7"/>
  <c r="F831" i="7"/>
  <c r="F832" i="7"/>
  <c r="F833" i="7"/>
  <c r="F834" i="7"/>
  <c r="F835" i="7"/>
  <c r="F836" i="7"/>
  <c r="F837" i="7"/>
  <c r="F838" i="7"/>
  <c r="F839" i="7"/>
  <c r="F840" i="7"/>
  <c r="F841" i="7"/>
  <c r="F842" i="7"/>
  <c r="F843" i="7"/>
  <c r="F844" i="7"/>
  <c r="F845" i="7"/>
  <c r="F846" i="7"/>
  <c r="F847" i="7"/>
  <c r="F848" i="7"/>
  <c r="F849" i="7"/>
  <c r="F850" i="7"/>
  <c r="F851" i="7"/>
  <c r="F852" i="7"/>
  <c r="F853" i="7"/>
  <c r="F854" i="7"/>
  <c r="F855" i="7"/>
  <c r="F856" i="7"/>
  <c r="F857" i="7"/>
  <c r="F858" i="7"/>
  <c r="F859" i="7"/>
  <c r="F860" i="7"/>
  <c r="F861" i="7"/>
  <c r="F862" i="7"/>
  <c r="F863" i="7"/>
  <c r="F864" i="7"/>
  <c r="F865" i="7"/>
  <c r="F866" i="7"/>
  <c r="F867" i="7"/>
  <c r="F868" i="7"/>
  <c r="F869" i="7"/>
  <c r="F870" i="7"/>
  <c r="F871" i="7"/>
  <c r="F872" i="7"/>
  <c r="F873" i="7"/>
  <c r="F874" i="7"/>
  <c r="F875" i="7"/>
  <c r="F876" i="7"/>
  <c r="F877" i="7"/>
  <c r="F878" i="7"/>
  <c r="F879" i="7"/>
  <c r="F880" i="7"/>
  <c r="F881" i="7"/>
  <c r="F882" i="7"/>
  <c r="F883" i="7"/>
  <c r="F884" i="7"/>
  <c r="F885" i="7"/>
  <c r="F886" i="7"/>
  <c r="F887" i="7"/>
  <c r="F888" i="7"/>
  <c r="F889" i="7"/>
  <c r="F890" i="7"/>
  <c r="F891" i="7"/>
  <c r="F892" i="7"/>
  <c r="F893" i="7"/>
  <c r="F894" i="7"/>
  <c r="F895" i="7"/>
  <c r="F896" i="7"/>
  <c r="F897" i="7"/>
  <c r="F898" i="7"/>
  <c r="F899" i="7"/>
  <c r="F900" i="7"/>
  <c r="F901" i="7"/>
  <c r="F902" i="7"/>
  <c r="F903" i="7"/>
  <c r="F904" i="7"/>
  <c r="F905" i="7"/>
  <c r="F906" i="7"/>
  <c r="F907" i="7"/>
  <c r="F908" i="7"/>
  <c r="F909" i="7"/>
  <c r="F910" i="7"/>
  <c r="F911" i="7"/>
  <c r="F912" i="7"/>
  <c r="F913" i="7"/>
  <c r="F914" i="7"/>
  <c r="F915" i="7"/>
  <c r="F916" i="7"/>
  <c r="F917" i="7"/>
  <c r="F918" i="7"/>
  <c r="F919" i="7"/>
  <c r="F920" i="7"/>
  <c r="F921" i="7"/>
  <c r="F922" i="7"/>
  <c r="F923" i="7"/>
  <c r="F924" i="7"/>
  <c r="F925" i="7"/>
  <c r="F926" i="7"/>
  <c r="F927" i="7"/>
  <c r="F928" i="7"/>
  <c r="F929" i="7"/>
  <c r="F930" i="7"/>
  <c r="F931" i="7"/>
  <c r="F932" i="7"/>
  <c r="F933" i="7"/>
  <c r="F934" i="7"/>
  <c r="F935" i="7"/>
  <c r="F936" i="7"/>
  <c r="F937" i="7"/>
  <c r="F938" i="7"/>
  <c r="F939" i="7"/>
  <c r="F940" i="7"/>
  <c r="F941" i="7"/>
  <c r="F942" i="7"/>
  <c r="F943" i="7"/>
  <c r="F944" i="7"/>
  <c r="F945" i="7"/>
  <c r="F946" i="7"/>
  <c r="F947" i="7"/>
  <c r="F948" i="7"/>
  <c r="F949" i="7"/>
  <c r="F950" i="7"/>
  <c r="F951" i="7"/>
  <c r="F952" i="7"/>
  <c r="F953" i="7"/>
  <c r="F954" i="7"/>
  <c r="F955" i="7"/>
  <c r="F956" i="7"/>
  <c r="F957" i="7"/>
  <c r="F958" i="7"/>
  <c r="F959" i="7"/>
  <c r="F960" i="7"/>
  <c r="F961" i="7"/>
  <c r="F962" i="7"/>
  <c r="F963" i="7"/>
  <c r="F964" i="7"/>
  <c r="F965" i="7"/>
  <c r="F966" i="7"/>
  <c r="F967" i="7"/>
  <c r="F968" i="7"/>
  <c r="F969" i="7"/>
  <c r="F970" i="7"/>
  <c r="F971" i="7"/>
  <c r="F972" i="7"/>
  <c r="F973" i="7"/>
  <c r="F974" i="7"/>
  <c r="F975" i="7"/>
  <c r="F976" i="7"/>
  <c r="F977" i="7"/>
  <c r="F978" i="7"/>
  <c r="F979" i="7"/>
  <c r="F980" i="7"/>
  <c r="F981" i="7"/>
  <c r="F982" i="7"/>
  <c r="F983" i="7"/>
  <c r="F984" i="7"/>
  <c r="F985" i="7"/>
  <c r="F986" i="7"/>
  <c r="F987" i="7"/>
  <c r="F988" i="7"/>
  <c r="F989" i="7"/>
  <c r="F990" i="7"/>
  <c r="F991" i="7"/>
  <c r="F992" i="7"/>
  <c r="F993" i="7"/>
  <c r="F994" i="7"/>
  <c r="F995" i="7"/>
  <c r="F996" i="7"/>
  <c r="F997" i="7"/>
  <c r="F998" i="7"/>
  <c r="F999" i="7"/>
  <c r="F1000" i="7"/>
  <c r="F1001" i="7"/>
  <c r="F5" i="7"/>
  <c r="D121" i="2" l="1"/>
  <c r="B7" i="2"/>
  <c r="E11" i="5"/>
  <c r="B8" i="2" l="1"/>
  <c r="D154" i="2"/>
  <c r="B9" i="2" l="1"/>
  <c r="D75" i="2"/>
  <c r="D171" i="2"/>
  <c r="D267" i="2"/>
  <c r="D112" i="2"/>
  <c r="D208" i="2"/>
  <c r="D74" i="2"/>
  <c r="D170" i="2"/>
  <c r="D304" i="2"/>
  <c r="D400" i="2"/>
  <c r="D287" i="2"/>
  <c r="D365" i="2"/>
  <c r="D413" i="2"/>
  <c r="D215" i="2"/>
  <c r="D291" i="2"/>
  <c r="D339" i="2"/>
  <c r="D387" i="2"/>
  <c r="D435" i="2"/>
  <c r="D183" i="2"/>
  <c r="D148" i="2"/>
  <c r="D158" i="2"/>
  <c r="D230" i="2"/>
  <c r="D54" i="2"/>
  <c r="D150" i="2"/>
  <c r="D246" i="2"/>
  <c r="D91" i="2"/>
  <c r="D187" i="2"/>
  <c r="D53" i="2"/>
  <c r="D149" i="2"/>
  <c r="D248" i="2"/>
  <c r="D303" i="2"/>
  <c r="D351" i="2"/>
  <c r="D399" i="2"/>
  <c r="D447" i="2"/>
  <c r="D231" i="2"/>
  <c r="D196" i="2"/>
  <c r="D268" i="2"/>
  <c r="D323" i="2"/>
  <c r="D78" i="2"/>
  <c r="D174" i="2"/>
  <c r="D19" i="2"/>
  <c r="D115" i="2"/>
  <c r="D211" i="2"/>
  <c r="D77" i="2"/>
  <c r="D173" i="2"/>
  <c r="D307" i="2"/>
  <c r="D403" i="2"/>
  <c r="D290" i="2"/>
  <c r="D368" i="2"/>
  <c r="D416" i="2"/>
  <c r="D224" i="2"/>
  <c r="D294" i="2"/>
  <c r="D342" i="2"/>
  <c r="D390" i="2"/>
  <c r="D438" i="2"/>
  <c r="D159" i="2"/>
  <c r="D124" i="2"/>
  <c r="D134" i="2"/>
  <c r="D436" i="2"/>
  <c r="D52" i="2"/>
  <c r="D316" i="2"/>
  <c r="D266" i="2"/>
  <c r="D315" i="2"/>
  <c r="D363" i="2"/>
  <c r="D411" i="2"/>
  <c r="D39" i="2"/>
  <c r="D28" i="2"/>
  <c r="D38" i="2"/>
  <c r="D340" i="2"/>
  <c r="D359" i="2"/>
  <c r="D102" i="2"/>
  <c r="D198" i="2"/>
  <c r="D43" i="2"/>
  <c r="D139" i="2"/>
  <c r="D235" i="2"/>
  <c r="D101" i="2"/>
  <c r="D197" i="2"/>
  <c r="D331" i="2"/>
  <c r="D427" i="2"/>
  <c r="D314" i="2"/>
  <c r="D380" i="2"/>
  <c r="D428" i="2"/>
  <c r="D253" i="2"/>
  <c r="D306" i="2"/>
  <c r="D354" i="2"/>
  <c r="D402" i="2"/>
  <c r="D450" i="2"/>
  <c r="D207" i="2"/>
  <c r="D172" i="2"/>
  <c r="D218" i="2"/>
  <c r="D299" i="2"/>
  <c r="D220" i="2"/>
  <c r="D169" i="2"/>
  <c r="D217" i="2"/>
  <c r="D35" i="2"/>
  <c r="D83" i="2"/>
  <c r="D131" i="2"/>
  <c r="D179" i="2"/>
  <c r="D263" i="2"/>
  <c r="D313" i="2"/>
  <c r="D361" i="2"/>
  <c r="D409" i="2"/>
  <c r="D221" i="2"/>
  <c r="D296" i="2"/>
  <c r="D344" i="2"/>
  <c r="D51" i="2"/>
  <c r="D147" i="2"/>
  <c r="D243" i="2"/>
  <c r="D88" i="2"/>
  <c r="D184" i="2"/>
  <c r="D50" i="2"/>
  <c r="D146" i="2"/>
  <c r="D280" i="2"/>
  <c r="D376" i="2"/>
  <c r="D256" i="2"/>
  <c r="D353" i="2"/>
  <c r="D401" i="2"/>
  <c r="D449" i="2"/>
  <c r="D279" i="2"/>
  <c r="D327" i="2"/>
  <c r="D375" i="2"/>
  <c r="D100" i="2"/>
  <c r="D126" i="2"/>
  <c r="D29" i="2"/>
  <c r="D355" i="2"/>
  <c r="D338" i="2"/>
  <c r="D440" i="2"/>
  <c r="D318" i="2"/>
  <c r="D414" i="2"/>
  <c r="D255" i="2"/>
  <c r="D292" i="2"/>
  <c r="D110" i="2"/>
  <c r="D371" i="2"/>
  <c r="D86" i="2"/>
  <c r="D222" i="2"/>
  <c r="D125" i="2"/>
  <c r="D379" i="2"/>
  <c r="D356" i="2"/>
  <c r="D206" i="2"/>
  <c r="D330" i="2"/>
  <c r="D426" i="2"/>
  <c r="D76" i="2"/>
  <c r="D364" i="2"/>
  <c r="D182" i="2"/>
  <c r="D423" i="2"/>
  <c r="D388" i="2"/>
  <c r="D67" i="2"/>
  <c r="D254" i="2"/>
  <c r="D203" i="2"/>
  <c r="D392" i="2"/>
  <c r="D270" i="2"/>
  <c r="D366" i="2"/>
  <c r="D63" i="2"/>
  <c r="D244" i="2"/>
  <c r="D347" i="2"/>
  <c r="D412" i="2"/>
  <c r="D135" i="2"/>
  <c r="D30" i="2"/>
  <c r="D163" i="2"/>
  <c r="D283" i="2"/>
  <c r="D260" i="2"/>
  <c r="D404" i="2"/>
  <c r="D282" i="2"/>
  <c r="D378" i="2"/>
  <c r="D111" i="2"/>
  <c r="D62" i="2"/>
  <c r="D87" i="2"/>
  <c r="D272" i="2"/>
  <c r="D225" i="2"/>
  <c r="D166" i="2"/>
  <c r="D128" i="2"/>
  <c r="D358" i="2"/>
  <c r="D341" i="2"/>
  <c r="D204" i="2"/>
  <c r="D145" i="2"/>
  <c r="D107" i="2"/>
  <c r="D337" i="2"/>
  <c r="D320" i="2"/>
  <c r="D40" i="2"/>
  <c r="D194" i="2"/>
  <c r="D377" i="2"/>
  <c r="D141" i="2"/>
  <c r="D82" i="2"/>
  <c r="D44" i="2"/>
  <c r="D274" i="2"/>
  <c r="D247" i="2"/>
  <c r="D120" i="2"/>
  <c r="D61" i="2"/>
  <c r="D23" i="2"/>
  <c r="D245" i="2"/>
  <c r="D445" i="2"/>
  <c r="D123" i="2"/>
  <c r="D26" i="2"/>
  <c r="D448" i="2"/>
  <c r="D57" i="2"/>
  <c r="D249" i="2"/>
  <c r="D190" i="2"/>
  <c r="D152" i="2"/>
  <c r="D382" i="2"/>
  <c r="D36" i="2"/>
  <c r="D228" i="2"/>
  <c r="D81" i="2"/>
  <c r="D22" i="2"/>
  <c r="D214" i="2"/>
  <c r="D176" i="2"/>
  <c r="D406" i="2"/>
  <c r="D60" i="2"/>
  <c r="D252" i="2"/>
  <c r="D193" i="2"/>
  <c r="D155" i="2"/>
  <c r="D385" i="2"/>
  <c r="D275" i="2"/>
  <c r="D136" i="2"/>
  <c r="D328" i="2"/>
  <c r="D425" i="2"/>
  <c r="D189" i="2"/>
  <c r="D130" i="2"/>
  <c r="D92" i="2"/>
  <c r="D322" i="2"/>
  <c r="D305" i="2"/>
  <c r="D168" i="2"/>
  <c r="D109" i="2"/>
  <c r="D71" i="2"/>
  <c r="D301" i="2"/>
  <c r="D284" i="2"/>
  <c r="D219" i="2"/>
  <c r="D122" i="2"/>
  <c r="D335" i="2"/>
  <c r="D105" i="2"/>
  <c r="D46" i="2"/>
  <c r="D238" i="2"/>
  <c r="D200" i="2"/>
  <c r="D430" i="2"/>
  <c r="D84" i="2"/>
  <c r="D25" i="2"/>
  <c r="D300" i="2"/>
  <c r="D422" i="2"/>
  <c r="D415" i="2"/>
  <c r="D223" i="2"/>
  <c r="D90" i="2"/>
  <c r="D367" i="2"/>
  <c r="D417" i="2"/>
  <c r="D321" i="2"/>
  <c r="D443" i="2"/>
  <c r="D278" i="2"/>
  <c r="D65" i="2"/>
  <c r="D162" i="2"/>
  <c r="D129" i="2"/>
  <c r="D70" i="2"/>
  <c r="D32" i="2"/>
  <c r="D259" i="2"/>
  <c r="D212" i="2"/>
  <c r="D108" i="2"/>
  <c r="D49" i="2"/>
  <c r="D241" i="2"/>
  <c r="D209" i="2"/>
  <c r="D433" i="2"/>
  <c r="D99" i="2"/>
  <c r="D232" i="2"/>
  <c r="D424" i="2"/>
  <c r="D45" i="2"/>
  <c r="D237" i="2"/>
  <c r="D178" i="2"/>
  <c r="D140" i="2"/>
  <c r="D370" i="2"/>
  <c r="D24" i="2"/>
  <c r="D216" i="2"/>
  <c r="D157" i="2"/>
  <c r="D119" i="2"/>
  <c r="D349" i="2"/>
  <c r="D332" i="2"/>
  <c r="D64" i="2"/>
  <c r="D250" i="2"/>
  <c r="D389" i="2"/>
  <c r="D153" i="2"/>
  <c r="D94" i="2"/>
  <c r="D56" i="2"/>
  <c r="D286" i="2"/>
  <c r="D265" i="2"/>
  <c r="D132" i="2"/>
  <c r="D73" i="2"/>
  <c r="D276" i="2"/>
  <c r="D398" i="2"/>
  <c r="D319" i="2"/>
  <c r="D127" i="2"/>
  <c r="D408" i="2"/>
  <c r="D175" i="2"/>
  <c r="D393" i="2"/>
  <c r="D297" i="2"/>
  <c r="D419" i="2"/>
  <c r="D391" i="2"/>
  <c r="D199" i="2"/>
  <c r="D66" i="2"/>
  <c r="D177" i="2"/>
  <c r="D118" i="2"/>
  <c r="D80" i="2"/>
  <c r="D310" i="2"/>
  <c r="D293" i="2"/>
  <c r="D156" i="2"/>
  <c r="D97" i="2"/>
  <c r="D59" i="2"/>
  <c r="D289" i="2"/>
  <c r="D269" i="2"/>
  <c r="D195" i="2"/>
  <c r="D98" i="2"/>
  <c r="D311" i="2"/>
  <c r="D93" i="2"/>
  <c r="D34" i="2"/>
  <c r="D226" i="2"/>
  <c r="D188" i="2"/>
  <c r="D418" i="2"/>
  <c r="D72" i="2"/>
  <c r="D264" i="2"/>
  <c r="D205" i="2"/>
  <c r="D167" i="2"/>
  <c r="D397" i="2"/>
  <c r="D27" i="2"/>
  <c r="D160" i="2"/>
  <c r="D352" i="2"/>
  <c r="D437" i="2"/>
  <c r="D201" i="2"/>
  <c r="D142" i="2"/>
  <c r="D104" i="2"/>
  <c r="D334" i="2"/>
  <c r="D317" i="2"/>
  <c r="D180" i="2"/>
  <c r="D33" i="2"/>
  <c r="D372" i="2" l="1"/>
  <c r="D234" i="2"/>
  <c r="D384" i="2"/>
  <c r="D55" i="2"/>
  <c r="D227" i="2"/>
  <c r="D383" i="2"/>
  <c r="D285" i="2"/>
  <c r="D381" i="2"/>
  <c r="D137" i="2"/>
  <c r="D432" i="2"/>
  <c r="D262" i="2"/>
  <c r="D421" i="2"/>
  <c r="D191" i="2"/>
  <c r="D229" i="2"/>
  <c r="D37" i="2"/>
  <c r="D96" i="2"/>
  <c r="D442" i="2"/>
  <c r="D236" i="2"/>
  <c r="D20" i="2"/>
  <c r="D58" i="2"/>
  <c r="D117" i="2"/>
  <c r="D325" i="2"/>
  <c r="D133" i="2"/>
  <c r="D346" i="2"/>
  <c r="D21" i="2"/>
  <c r="D298" i="2"/>
  <c r="D106" i="2"/>
  <c r="D396" i="2"/>
  <c r="D41" i="2"/>
  <c r="D18" i="2"/>
  <c r="D151" i="2"/>
  <c r="D343" i="2"/>
  <c r="D407" i="2"/>
  <c r="D309" i="2"/>
  <c r="D405" i="2"/>
  <c r="D350" i="2"/>
  <c r="D138" i="2"/>
  <c r="D360" i="2"/>
  <c r="D373" i="2"/>
  <c r="D143" i="2"/>
  <c r="D181" i="2"/>
  <c r="D240" i="2"/>
  <c r="D48" i="2"/>
  <c r="D394" i="2"/>
  <c r="D164" i="2"/>
  <c r="D202" i="2"/>
  <c r="D261" i="2"/>
  <c r="D69" i="2"/>
  <c r="D308" i="2"/>
  <c r="D192" i="2"/>
  <c r="D116" i="2"/>
  <c r="D213" i="2"/>
  <c r="D281" i="2"/>
  <c r="D165" i="2"/>
  <c r="D258" i="2"/>
  <c r="D161" i="2"/>
  <c r="D362" i="2"/>
  <c r="D233" i="2"/>
  <c r="D345" i="2"/>
  <c r="D441" i="2"/>
  <c r="D410" i="2"/>
  <c r="D186" i="2"/>
  <c r="D89" i="2"/>
  <c r="D302" i="2"/>
  <c r="D446" i="2"/>
  <c r="D324" i="2"/>
  <c r="D420" i="2"/>
  <c r="D239" i="2"/>
  <c r="D114" i="2"/>
  <c r="D17" i="2"/>
  <c r="D439" i="2"/>
  <c r="D431" i="2"/>
  <c r="D333" i="2"/>
  <c r="D429" i="2"/>
  <c r="D434" i="2"/>
  <c r="D271" i="2"/>
  <c r="D95" i="2"/>
  <c r="D329" i="2"/>
  <c r="D103" i="2"/>
  <c r="D295" i="2"/>
  <c r="D395" i="2"/>
  <c r="D273" i="2"/>
  <c r="D369" i="2"/>
  <c r="D42" i="2"/>
  <c r="D312" i="2"/>
  <c r="D31" i="2"/>
  <c r="D185" i="2"/>
  <c r="D374" i="2"/>
  <c r="D242" i="2"/>
  <c r="D348" i="2"/>
  <c r="D444" i="2"/>
  <c r="D288" i="2"/>
  <c r="D210" i="2"/>
  <c r="D113" i="2"/>
  <c r="D326" i="2"/>
  <c r="D257" i="2"/>
  <c r="D357" i="2"/>
  <c r="D79" i="2"/>
  <c r="D336" i="2"/>
  <c r="D386" i="2"/>
  <c r="D251" i="2"/>
  <c r="D277" i="2"/>
  <c r="D47" i="2"/>
  <c r="D85" i="2"/>
  <c r="D144" i="2"/>
  <c r="D68" i="2"/>
  <c r="K29" i="2" l="1"/>
  <c r="K31" i="2" s="1"/>
</calcChain>
</file>

<file path=xl/comments1.xml><?xml version="1.0" encoding="utf-8"?>
<comments xmlns="http://schemas.openxmlformats.org/spreadsheetml/2006/main">
  <authors>
    <author>MJ</author>
  </authors>
  <commentList>
    <comment ref="F6" authorId="0" shapeId="0">
      <text>
        <r>
          <rPr>
            <sz val="8"/>
            <color indexed="81"/>
            <rFont val="Tahoma"/>
            <family val="2"/>
          </rPr>
          <t>=VNA(E6;$C$7:$C$10)+$C$6</t>
        </r>
      </text>
    </comment>
    <comment ref="C9" authorId="0" shapeId="0">
      <text>
        <r>
          <rPr>
            <sz val="8"/>
            <color indexed="81"/>
            <rFont val="Tahoma"/>
            <family val="2"/>
          </rPr>
          <t>Si alguno de los flujos de caja intermedios no existe se debe poner cero, no se dabe dejar vacia la celda.</t>
        </r>
      </text>
    </comment>
    <comment ref="F26" authorId="0" shapeId="0">
      <text>
        <r>
          <rPr>
            <sz val="8"/>
            <color indexed="81"/>
            <rFont val="Tahoma"/>
            <family val="2"/>
          </rPr>
          <t>La TIR se puede definir como el tipo de interés que hace el VAN = 0</t>
        </r>
      </text>
    </comment>
    <comment ref="K28" authorId="0" shapeId="0">
      <text>
        <r>
          <rPr>
            <sz val="8"/>
            <color indexed="81"/>
            <rFont val="Tahoma"/>
            <family val="2"/>
          </rPr>
          <t>En la fórmula de la TIR no se indica en este caso la estimación, ya que no estamos en un caso de TIR múltiple.
Cuando se omite la estimación, Excel la supone del 10%.</t>
        </r>
      </text>
    </comment>
  </commentList>
</comments>
</file>

<file path=xl/comments2.xml><?xml version="1.0" encoding="utf-8"?>
<comments xmlns="http://schemas.openxmlformats.org/spreadsheetml/2006/main">
  <authors>
    <author>Fin</author>
  </authors>
  <commentList>
    <comment ref="K27" authorId="0" shapeId="0">
      <text>
        <r>
          <rPr>
            <sz val="8"/>
            <color indexed="81"/>
            <rFont val="Tahoma"/>
            <family val="2"/>
          </rPr>
          <t>La fórmula TIR.NO.PER siempre da la TIR anual.</t>
        </r>
      </text>
    </comment>
    <comment ref="K29" authorId="0" shapeId="0">
      <text>
        <r>
          <rPr>
            <sz val="8"/>
            <color indexed="81"/>
            <rFont val="Tahoma"/>
            <family val="2"/>
          </rPr>
          <t>Es necesario poner una estimación muy pequeña pq sino da error.
La fórmula TIR dará una TIR mensual si los periodos son meses, dará una TIR diaria si lo periodos son días, o dará una TIR anual si los periodos son años.</t>
        </r>
      </text>
    </comment>
  </commentList>
</comments>
</file>

<file path=xl/comments3.xml><?xml version="1.0" encoding="utf-8"?>
<comments xmlns="http://schemas.openxmlformats.org/spreadsheetml/2006/main">
  <authors>
    <author>Fin</author>
  </authors>
  <commentList>
    <comment ref="J2" authorId="0" shapeId="0">
      <text>
        <r>
          <rPr>
            <sz val="8"/>
            <color indexed="81"/>
            <rFont val="Tahoma"/>
            <family val="2"/>
          </rPr>
          <t>Lo que cambia entre las tres TIR es la estimación.</t>
        </r>
      </text>
    </comment>
    <comment ref="N6" authorId="0" shapeId="0">
      <text>
        <r>
          <rPr>
            <b/>
            <sz val="8"/>
            <color indexed="81"/>
            <rFont val="Tahoma"/>
            <family val="2"/>
          </rPr>
          <t>Tir Modificada calculada con TIRM</t>
        </r>
      </text>
    </comment>
    <comment ref="N12" authorId="0" shapeId="0">
      <text>
        <r>
          <rPr>
            <b/>
            <sz val="8"/>
            <color indexed="81"/>
            <rFont val="Tahoma"/>
            <family val="2"/>
          </rPr>
          <t>Tir Modificada calculada acudiendo al concepto</t>
        </r>
      </text>
    </comment>
  </commentList>
</comments>
</file>

<file path=xl/sharedStrings.xml><?xml version="1.0" encoding="utf-8"?>
<sst xmlns="http://schemas.openxmlformats.org/spreadsheetml/2006/main" count="75" uniqueCount="43">
  <si>
    <t>VALOR ACTUAL NETO</t>
  </si>
  <si>
    <t>Año</t>
  </si>
  <si>
    <t>Flujo Caja</t>
  </si>
  <si>
    <t>Tasa Dto.</t>
  </si>
  <si>
    <t>VAN</t>
  </si>
  <si>
    <t>TASA INTERNA DE RENTABILIDAD</t>
  </si>
  <si>
    <t>TIR</t>
  </si>
  <si>
    <t>efectivo anual</t>
  </si>
  <si>
    <t>Dias</t>
  </si>
  <si>
    <t>Fecha</t>
  </si>
  <si>
    <t>Dias Acum.</t>
  </si>
  <si>
    <t>VAN y TIR no periódicos</t>
  </si>
  <si>
    <t>TIR NO PERIÓDICA</t>
  </si>
  <si>
    <t>Dia</t>
  </si>
  <si>
    <t>TIR Diaria</t>
  </si>
  <si>
    <t>TIR Anual</t>
  </si>
  <si>
    <t>Tasa</t>
  </si>
  <si>
    <t>TIR MULTIPLE</t>
  </si>
  <si>
    <t>TIR 1</t>
  </si>
  <si>
    <t>TIR 2</t>
  </si>
  <si>
    <t>TIR 3</t>
  </si>
  <si>
    <t>TIR MODIFICADA</t>
  </si>
  <si>
    <t>Tasa Descuento Gastos</t>
  </si>
  <si>
    <t>Tasa Capitalización Ingresos</t>
  </si>
  <si>
    <t>TIR Modificada</t>
  </si>
  <si>
    <t>Q -</t>
  </si>
  <si>
    <t>Q+</t>
  </si>
  <si>
    <t>Valor Actual Gastos</t>
  </si>
  <si>
    <t>Valor Final Ingresos</t>
  </si>
  <si>
    <t>VanTir.xls</t>
  </si>
  <si>
    <t>TIRmultiple.xls</t>
  </si>
  <si>
    <t>Intersección de Fisher</t>
  </si>
  <si>
    <t>Year</t>
  </si>
  <si>
    <t>Project A</t>
  </si>
  <si>
    <t>Project B</t>
  </si>
  <si>
    <t>Difference</t>
  </si>
  <si>
    <t>k</t>
  </si>
  <si>
    <t>NPV(A)</t>
  </si>
  <si>
    <t>NPV(B)</t>
  </si>
  <si>
    <t>IRR</t>
  </si>
  <si>
    <t>Determinar la Intersección de Fisher</t>
  </si>
  <si>
    <t>TIR Multiple (caso de dos tir)</t>
  </si>
  <si>
    <t>Otro Caso de TIR Múltiple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</si>
</sst>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 #,##0;[Red]\-&quot;$&quot;\ #,##0"/>
    <numFmt numFmtId="8" formatCode="&quot;$&quot;\ #,##0.00;[Red]\-&quot;$&quot;\ #,##0.00"/>
    <numFmt numFmtId="167" formatCode="#,##0.00\ &quot;€&quot;;[Red]\-#,##0.00\ &quot;€&quot;"/>
    <numFmt numFmtId="170" formatCode="_-* #,##0.00\ &quot;€&quot;_-;\-* #,##0.00\ &quot;€&quot;_-;_-* &quot;-&quot;??\ &quot;€&quot;_-;_-@_-"/>
    <numFmt numFmtId="175" formatCode="0.0%"/>
    <numFmt numFmtId="176" formatCode="0.000%"/>
    <numFmt numFmtId="177" formatCode="0.0000%"/>
    <numFmt numFmtId="178" formatCode="0.00000%"/>
    <numFmt numFmtId="180" formatCode="#,##0_ ;[Red]\-#,##0\ "/>
  </numFmts>
  <fonts count="23" x14ac:knownFonts="1">
    <font>
      <sz val="10"/>
      <name val="Arial"/>
    </font>
    <font>
      <sz val="10"/>
      <name val="Arial"/>
    </font>
    <font>
      <sz val="8"/>
      <name val="Arial"/>
      <family val="2"/>
    </font>
    <font>
      <b/>
      <sz val="8"/>
      <color indexed="81"/>
      <name val="Tahoma"/>
      <family val="2"/>
    </font>
    <font>
      <sz val="8"/>
      <color indexed="81"/>
      <name val="Tahoma"/>
      <family val="2"/>
    </font>
    <font>
      <sz val="10"/>
      <color indexed="9"/>
      <name val="Calibri"/>
      <family val="2"/>
      <scheme val="minor"/>
    </font>
    <font>
      <sz val="10"/>
      <name val="Calibri"/>
      <family val="2"/>
      <scheme val="minor"/>
    </font>
    <font>
      <b/>
      <sz val="14"/>
      <name val="Calibri"/>
      <family val="2"/>
      <scheme val="minor"/>
    </font>
    <font>
      <b/>
      <sz val="10"/>
      <name val="Calibri"/>
      <family val="2"/>
      <scheme val="minor"/>
    </font>
    <font>
      <b/>
      <sz val="14"/>
      <color indexed="13"/>
      <name val="Calibri"/>
      <family val="2"/>
      <scheme val="minor"/>
    </font>
    <font>
      <b/>
      <sz val="12"/>
      <color indexed="13"/>
      <name val="Calibri"/>
      <family val="2"/>
      <scheme val="minor"/>
    </font>
    <font>
      <b/>
      <sz val="10"/>
      <color indexed="13"/>
      <name val="Calibri"/>
      <family val="2"/>
      <scheme val="minor"/>
    </font>
    <font>
      <sz val="26"/>
      <color indexed="60"/>
      <name val="Calibri"/>
      <family val="2"/>
      <scheme val="minor"/>
    </font>
    <font>
      <sz val="10"/>
      <color indexed="60"/>
      <name val="Calibri"/>
      <family val="2"/>
      <scheme val="minor"/>
    </font>
    <font>
      <b/>
      <i/>
      <sz val="10"/>
      <color indexed="9"/>
      <name val="Calibri"/>
      <family val="2"/>
      <scheme val="minor"/>
    </font>
    <font>
      <b/>
      <sz val="10"/>
      <color indexed="18"/>
      <name val="Calibri"/>
      <family val="2"/>
      <scheme val="minor"/>
    </font>
    <font>
      <sz val="10"/>
      <color indexed="8"/>
      <name val="Calibri"/>
      <family val="2"/>
      <scheme val="minor"/>
    </font>
    <font>
      <b/>
      <sz val="16"/>
      <name val="Calibri"/>
      <family val="2"/>
      <scheme val="minor"/>
    </font>
    <font>
      <sz val="14"/>
      <name val="Calibri"/>
      <family val="2"/>
      <scheme val="minor"/>
    </font>
    <font>
      <b/>
      <sz val="20"/>
      <color indexed="13"/>
      <name val="Calibri"/>
      <family val="2"/>
      <scheme val="minor"/>
    </font>
    <font>
      <sz val="12"/>
      <name val="Calibri"/>
      <family val="2"/>
      <scheme val="minor"/>
    </font>
    <font>
      <b/>
      <i/>
      <sz val="12"/>
      <name val="Calibri"/>
      <family val="2"/>
      <scheme val="minor"/>
    </font>
    <font>
      <b/>
      <i/>
      <sz val="10"/>
      <name val="Calibri"/>
      <family val="2"/>
      <scheme val="minor"/>
    </font>
  </fonts>
  <fills count="21">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indexed="15"/>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indexed="16"/>
        <bgColor indexed="24"/>
      </patternFill>
    </fill>
    <fill>
      <patternFill patternType="darkGray">
        <fgColor indexed="9"/>
        <bgColor indexed="45"/>
      </patternFill>
    </fill>
    <fill>
      <patternFill patternType="solid">
        <fgColor indexed="18"/>
        <bgColor indexed="64"/>
      </patternFill>
    </fill>
    <fill>
      <patternFill patternType="solid">
        <fgColor indexed="16"/>
        <bgColor indexed="64"/>
      </patternFill>
    </fill>
    <fill>
      <patternFill patternType="solid">
        <fgColor indexed="43"/>
        <bgColor indexed="64"/>
      </patternFill>
    </fill>
    <fill>
      <patternFill patternType="solid">
        <fgColor indexed="48"/>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39997558519241921"/>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ck">
        <color indexed="17"/>
      </top>
      <bottom style="medium">
        <color indexed="17"/>
      </bottom>
      <diagonal/>
    </border>
    <border>
      <left style="thin">
        <color indexed="64"/>
      </left>
      <right style="thin">
        <color indexed="64"/>
      </right>
      <top style="thin">
        <color indexed="64"/>
      </top>
      <bottom style="thin">
        <color indexed="64"/>
      </bottom>
      <diagonal/>
    </border>
    <border>
      <left/>
      <right/>
      <top/>
      <bottom style="thick">
        <color indexed="17"/>
      </bottom>
      <diagonal/>
    </border>
    <border>
      <left/>
      <right/>
      <top style="double">
        <color indexed="16"/>
      </top>
      <bottom style="double">
        <color indexed="16"/>
      </bottom>
      <diagonal/>
    </border>
    <border>
      <left/>
      <right/>
      <top/>
      <bottom style="medium">
        <color indexed="64"/>
      </bottom>
      <diagonal/>
    </border>
    <border>
      <left/>
      <right/>
      <top style="medium">
        <color indexed="23"/>
      </top>
      <bottom style="medium">
        <color indexed="23"/>
      </bottom>
      <diagonal/>
    </border>
    <border>
      <left/>
      <right/>
      <top style="thin">
        <color indexed="23"/>
      </top>
      <bottom/>
      <diagonal/>
    </border>
    <border>
      <left/>
      <right/>
      <top/>
      <bottom style="thick">
        <color indexed="55"/>
      </bottom>
      <diagonal/>
    </border>
    <border>
      <left/>
      <right/>
      <top/>
      <bottom style="thick">
        <color indexed="23"/>
      </bottom>
      <diagonal/>
    </border>
    <border>
      <left/>
      <right/>
      <top style="thin">
        <color indexed="23"/>
      </top>
      <bottom style="medium">
        <color indexed="23"/>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10"/>
      </left>
      <right/>
      <top style="double">
        <color indexed="10"/>
      </top>
      <bottom style="double">
        <color indexed="10"/>
      </bottom>
      <diagonal/>
    </border>
    <border>
      <left/>
      <right/>
      <top style="double">
        <color indexed="10"/>
      </top>
      <bottom style="double">
        <color indexed="10"/>
      </bottom>
      <diagonal/>
    </border>
    <border>
      <left/>
      <right style="double">
        <color indexed="10"/>
      </right>
      <top style="double">
        <color indexed="10"/>
      </top>
      <bottom style="double">
        <color indexed="10"/>
      </bottom>
      <diagonal/>
    </border>
    <border>
      <left style="thick">
        <color indexed="14"/>
      </left>
      <right/>
      <top style="thick">
        <color indexed="14"/>
      </top>
      <bottom/>
      <diagonal/>
    </border>
    <border>
      <left/>
      <right/>
      <top style="thick">
        <color indexed="14"/>
      </top>
      <bottom/>
      <diagonal/>
    </border>
    <border>
      <left/>
      <right style="thick">
        <color indexed="14"/>
      </right>
      <top style="thick">
        <color indexed="14"/>
      </top>
      <bottom/>
      <diagonal/>
    </border>
    <border>
      <left style="thick">
        <color indexed="14"/>
      </left>
      <right/>
      <top/>
      <bottom style="thick">
        <color indexed="14"/>
      </bottom>
      <diagonal/>
    </border>
    <border>
      <left/>
      <right/>
      <top/>
      <bottom style="thick">
        <color indexed="14"/>
      </bottom>
      <diagonal/>
    </border>
    <border>
      <left/>
      <right style="thick">
        <color indexed="14"/>
      </right>
      <top/>
      <bottom style="thick">
        <color indexed="1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70"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5" fillId="0" borderId="0" xfId="0" applyFont="1"/>
    <xf numFmtId="0" fontId="6" fillId="0" borderId="0" xfId="0" applyFont="1"/>
    <xf numFmtId="0" fontId="7" fillId="10" borderId="2" xfId="0" applyFont="1" applyFill="1" applyBorder="1" applyAlignment="1">
      <alignment horizontal="center" wrapText="1"/>
    </xf>
    <xf numFmtId="0" fontId="7" fillId="10" borderId="35" xfId="0" applyFont="1" applyFill="1" applyBorder="1" applyAlignment="1">
      <alignment horizontal="center" wrapText="1"/>
    </xf>
    <xf numFmtId="0" fontId="8" fillId="6" borderId="16" xfId="0" applyFont="1" applyFill="1" applyBorder="1" applyAlignment="1">
      <alignment horizontal="center"/>
    </xf>
    <xf numFmtId="176" fontId="8" fillId="6" borderId="15" xfId="0" applyNumberFormat="1" applyFont="1" applyFill="1" applyBorder="1"/>
    <xf numFmtId="0" fontId="8" fillId="6" borderId="11" xfId="0" applyFont="1" applyFill="1" applyBorder="1" applyAlignment="1">
      <alignment horizontal="center"/>
    </xf>
    <xf numFmtId="176" fontId="8" fillId="6" borderId="12" xfId="0" applyNumberFormat="1" applyFont="1" applyFill="1" applyBorder="1"/>
    <xf numFmtId="0" fontId="8" fillId="8" borderId="16" xfId="0" applyFont="1" applyFill="1" applyBorder="1" applyAlignment="1">
      <alignment horizontal="center"/>
    </xf>
    <xf numFmtId="0" fontId="8" fillId="8" borderId="15" xfId="0" applyFont="1" applyFill="1" applyBorder="1" applyAlignment="1">
      <alignment horizontal="center"/>
    </xf>
    <xf numFmtId="0" fontId="8" fillId="6" borderId="13" xfId="0" applyFont="1" applyFill="1" applyBorder="1" applyAlignment="1">
      <alignment horizontal="center"/>
    </xf>
    <xf numFmtId="176" fontId="8" fillId="6" borderId="14" xfId="0" applyNumberFormat="1" applyFont="1" applyFill="1" applyBorder="1"/>
    <xf numFmtId="0" fontId="6" fillId="5" borderId="11" xfId="0" applyFont="1" applyFill="1" applyBorder="1"/>
    <xf numFmtId="0" fontId="6" fillId="5" borderId="12" xfId="0" applyFont="1" applyFill="1" applyBorder="1"/>
    <xf numFmtId="175" fontId="6" fillId="9" borderId="11" xfId="0" applyNumberFormat="1" applyFont="1" applyFill="1" applyBorder="1"/>
    <xf numFmtId="167" fontId="6" fillId="9" borderId="12" xfId="0" applyNumberFormat="1" applyFont="1" applyFill="1" applyBorder="1"/>
    <xf numFmtId="0" fontId="6" fillId="5" borderId="13" xfId="0" applyFont="1" applyFill="1" applyBorder="1"/>
    <xf numFmtId="0" fontId="6" fillId="5" borderId="14" xfId="0" applyFont="1" applyFill="1" applyBorder="1"/>
    <xf numFmtId="175" fontId="6" fillId="9" borderId="13" xfId="0" applyNumberFormat="1" applyFont="1" applyFill="1" applyBorder="1"/>
    <xf numFmtId="167" fontId="6" fillId="9" borderId="14" xfId="0" applyNumberFormat="1" applyFont="1" applyFill="1" applyBorder="1"/>
    <xf numFmtId="0" fontId="9" fillId="14" borderId="2" xfId="0" applyFont="1" applyFill="1" applyBorder="1" applyAlignment="1">
      <alignment horizontal="center" vertical="center" wrapText="1"/>
    </xf>
    <xf numFmtId="0" fontId="9" fillId="14" borderId="34" xfId="0" applyFont="1" applyFill="1" applyBorder="1" applyAlignment="1">
      <alignment horizontal="center" vertical="center" wrapText="1"/>
    </xf>
    <xf numFmtId="0" fontId="9" fillId="14" borderId="3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0" borderId="0" xfId="0" applyFont="1" applyAlignment="1">
      <alignment horizontal="center" vertical="center"/>
    </xf>
    <xf numFmtId="0" fontId="8" fillId="2" borderId="2" xfId="0" applyFont="1" applyFill="1" applyBorder="1" applyAlignment="1">
      <alignment horizontal="center"/>
    </xf>
    <xf numFmtId="0" fontId="8" fillId="2" borderId="1" xfId="0" applyFont="1" applyFill="1" applyBorder="1" applyAlignment="1">
      <alignment horizontal="center"/>
    </xf>
    <xf numFmtId="0" fontId="10" fillId="13" borderId="2" xfId="0" applyFont="1" applyFill="1" applyBorder="1" applyAlignment="1">
      <alignment horizontal="center" wrapText="1"/>
    </xf>
    <xf numFmtId="0" fontId="10" fillId="13" borderId="34" xfId="0" applyFont="1" applyFill="1" applyBorder="1" applyAlignment="1">
      <alignment horizontal="center" wrapText="1"/>
    </xf>
    <xf numFmtId="0" fontId="10" fillId="13" borderId="35" xfId="0" applyFont="1" applyFill="1" applyBorder="1" applyAlignment="1">
      <alignment horizontal="center" wrapText="1"/>
    </xf>
    <xf numFmtId="0" fontId="8" fillId="5" borderId="6" xfId="0" applyFont="1" applyFill="1" applyBorder="1" applyAlignment="1">
      <alignment horizontal="center"/>
    </xf>
    <xf numFmtId="177" fontId="8" fillId="5" borderId="7" xfId="2" applyNumberFormat="1" applyFont="1" applyFill="1" applyBorder="1"/>
    <xf numFmtId="0" fontId="8" fillId="5" borderId="8" xfId="0" applyFont="1" applyFill="1" applyBorder="1"/>
    <xf numFmtId="0" fontId="6" fillId="5" borderId="6" xfId="0" applyFont="1" applyFill="1" applyBorder="1"/>
    <xf numFmtId="178" fontId="6" fillId="5" borderId="8" xfId="0" applyNumberFormat="1" applyFont="1" applyFill="1" applyBorder="1"/>
    <xf numFmtId="175" fontId="6" fillId="17" borderId="9" xfId="0" applyNumberFormat="1" applyFont="1" applyFill="1" applyBorder="1"/>
    <xf numFmtId="175" fontId="6" fillId="17" borderId="11" xfId="0" applyNumberFormat="1" applyFont="1" applyFill="1" applyBorder="1"/>
    <xf numFmtId="175" fontId="6" fillId="17" borderId="13" xfId="0" applyNumberFormat="1" applyFont="1" applyFill="1" applyBorder="1"/>
    <xf numFmtId="0" fontId="6" fillId="17" borderId="3" xfId="0" applyFont="1" applyFill="1" applyBorder="1"/>
    <xf numFmtId="15" fontId="6" fillId="17" borderId="3" xfId="0" applyNumberFormat="1" applyFont="1" applyFill="1" applyBorder="1"/>
    <xf numFmtId="1" fontId="6" fillId="17" borderId="4" xfId="0" applyNumberFormat="1" applyFont="1" applyFill="1" applyBorder="1"/>
    <xf numFmtId="15" fontId="6" fillId="17" borderId="4" xfId="0" applyNumberFormat="1" applyFont="1" applyFill="1" applyBorder="1"/>
    <xf numFmtId="1" fontId="6" fillId="17" borderId="5" xfId="0" applyNumberFormat="1" applyFont="1" applyFill="1" applyBorder="1"/>
    <xf numFmtId="15" fontId="6" fillId="17" borderId="5" xfId="0" applyNumberFormat="1" applyFont="1" applyFill="1" applyBorder="1"/>
    <xf numFmtId="0" fontId="6" fillId="18" borderId="9" xfId="0" applyFont="1" applyFill="1" applyBorder="1"/>
    <xf numFmtId="0" fontId="6" fillId="18" borderId="11" xfId="0" applyFont="1" applyFill="1" applyBorder="1"/>
    <xf numFmtId="0" fontId="6" fillId="18" borderId="13" xfId="0" applyFont="1" applyFill="1" applyBorder="1"/>
    <xf numFmtId="0" fontId="8" fillId="3" borderId="23" xfId="0" applyFont="1" applyFill="1" applyBorder="1" applyAlignment="1">
      <alignment horizontal="center"/>
    </xf>
    <xf numFmtId="0" fontId="8" fillId="3" borderId="2" xfId="0" applyFont="1" applyFill="1" applyBorder="1" applyAlignment="1">
      <alignment horizontal="center"/>
    </xf>
    <xf numFmtId="0" fontId="8" fillId="3" borderId="1" xfId="0" applyFont="1" applyFill="1" applyBorder="1" applyAlignment="1">
      <alignment horizontal="center"/>
    </xf>
    <xf numFmtId="0" fontId="11" fillId="13" borderId="0" xfId="0" applyFont="1" applyFill="1" applyAlignment="1">
      <alignment horizontal="center" wrapText="1"/>
    </xf>
    <xf numFmtId="0" fontId="8" fillId="4" borderId="6" xfId="0" applyFont="1" applyFill="1" applyBorder="1" applyAlignment="1">
      <alignment horizontal="center"/>
    </xf>
    <xf numFmtId="9" fontId="8" fillId="4" borderId="7" xfId="0" applyNumberFormat="1" applyFont="1" applyFill="1" applyBorder="1"/>
    <xf numFmtId="9" fontId="8" fillId="4" borderId="8" xfId="0" applyNumberFormat="1" applyFont="1" applyFill="1" applyBorder="1" applyAlignment="1">
      <alignment horizontal="center"/>
    </xf>
    <xf numFmtId="175" fontId="6" fillId="18" borderId="17" xfId="0" applyNumberFormat="1" applyFont="1" applyFill="1" applyBorder="1"/>
    <xf numFmtId="175" fontId="6" fillId="18" borderId="18" xfId="0" applyNumberFormat="1" applyFont="1" applyFill="1" applyBorder="1"/>
    <xf numFmtId="175" fontId="8" fillId="18" borderId="18" xfId="0" applyNumberFormat="1" applyFont="1" applyFill="1" applyBorder="1"/>
    <xf numFmtId="175" fontId="6" fillId="18" borderId="19" xfId="0" applyNumberFormat="1" applyFont="1" applyFill="1" applyBorder="1"/>
    <xf numFmtId="0" fontId="6" fillId="18" borderId="16" xfId="0" applyFont="1" applyFill="1" applyBorder="1"/>
    <xf numFmtId="6" fontId="6" fillId="18" borderId="15" xfId="1" applyNumberFormat="1" applyFont="1" applyFill="1" applyBorder="1"/>
    <xf numFmtId="6" fontId="6" fillId="18" borderId="12" xfId="1" applyNumberFormat="1" applyFont="1" applyFill="1" applyBorder="1"/>
    <xf numFmtId="6" fontId="6" fillId="18" borderId="14" xfId="1" applyNumberFormat="1" applyFont="1" applyFill="1" applyBorder="1"/>
    <xf numFmtId="6" fontId="6" fillId="18" borderId="3" xfId="1" applyNumberFormat="1" applyFont="1" applyFill="1" applyBorder="1"/>
    <xf numFmtId="6" fontId="6" fillId="18" borderId="20" xfId="1" applyNumberFormat="1" applyFont="1" applyFill="1" applyBorder="1"/>
    <xf numFmtId="6" fontId="6" fillId="17" borderId="3" xfId="1" applyNumberFormat="1" applyFont="1" applyFill="1" applyBorder="1"/>
    <xf numFmtId="6" fontId="6" fillId="17" borderId="4" xfId="1" applyNumberFormat="1" applyFont="1" applyFill="1" applyBorder="1"/>
    <xf numFmtId="6" fontId="6" fillId="17" borderId="5" xfId="1" applyNumberFormat="1" applyFont="1" applyFill="1" applyBorder="1"/>
    <xf numFmtId="40" fontId="6" fillId="18" borderId="10" xfId="0" applyNumberFormat="1" applyFont="1" applyFill="1" applyBorder="1"/>
    <xf numFmtId="40" fontId="6" fillId="18" borderId="12" xfId="0" applyNumberFormat="1" applyFont="1" applyFill="1" applyBorder="1"/>
    <xf numFmtId="40" fontId="6" fillId="18" borderId="14" xfId="0" applyNumberFormat="1" applyFont="1" applyFill="1" applyBorder="1"/>
    <xf numFmtId="8" fontId="6" fillId="17" borderId="10" xfId="1" applyNumberFormat="1" applyFont="1" applyFill="1" applyBorder="1"/>
    <xf numFmtId="8" fontId="6" fillId="17" borderId="12" xfId="1" applyNumberFormat="1" applyFont="1" applyFill="1" applyBorder="1"/>
    <xf numFmtId="8" fontId="6" fillId="17" borderId="14" xfId="1" applyNumberFormat="1" applyFont="1" applyFill="1" applyBorder="1"/>
    <xf numFmtId="0" fontId="12" fillId="15" borderId="36" xfId="0" applyFont="1" applyFill="1" applyBorder="1" applyAlignment="1">
      <alignment horizontal="center" vertical="center" wrapText="1"/>
    </xf>
    <xf numFmtId="0" fontId="13" fillId="15" borderId="37" xfId="0" applyFont="1" applyFill="1" applyBorder="1" applyAlignment="1">
      <alignment horizontal="center" vertical="center" wrapText="1"/>
    </xf>
    <xf numFmtId="0" fontId="13" fillId="15" borderId="38" xfId="0" applyFont="1" applyFill="1" applyBorder="1" applyAlignment="1">
      <alignment horizontal="center" vertical="center" wrapText="1"/>
    </xf>
    <xf numFmtId="0" fontId="14" fillId="11" borderId="28" xfId="0" applyFont="1" applyFill="1" applyBorder="1" applyAlignment="1">
      <alignment horizontal="right"/>
    </xf>
    <xf numFmtId="0" fontId="15" fillId="0" borderId="29" xfId="0" applyFont="1" applyFill="1" applyBorder="1" applyAlignment="1">
      <alignment horizontal="center"/>
    </xf>
    <xf numFmtId="0" fontId="16" fillId="12" borderId="0" xfId="0" applyFont="1" applyFill="1" applyBorder="1" applyAlignment="1"/>
    <xf numFmtId="180" fontId="16" fillId="12" borderId="0" xfId="0" applyNumberFormat="1" applyFont="1" applyFill="1" applyBorder="1" applyAlignment="1"/>
    <xf numFmtId="10" fontId="6" fillId="0" borderId="30" xfId="0" applyNumberFormat="1" applyFont="1" applyFill="1" applyBorder="1" applyAlignment="1"/>
    <xf numFmtId="8" fontId="6" fillId="0" borderId="30" xfId="0" applyNumberFormat="1" applyFont="1" applyFill="1" applyBorder="1" applyAlignment="1"/>
    <xf numFmtId="0" fontId="6" fillId="0" borderId="31" xfId="0" applyFont="1" applyBorder="1"/>
    <xf numFmtId="0" fontId="11" fillId="11" borderId="32" xfId="0" applyFont="1" applyFill="1" applyBorder="1" applyAlignment="1"/>
    <xf numFmtId="9" fontId="11" fillId="11" borderId="32" xfId="0" applyNumberFormat="1" applyFont="1" applyFill="1" applyBorder="1" applyAlignment="1">
      <alignment horizontal="right"/>
    </xf>
    <xf numFmtId="0" fontId="6" fillId="0" borderId="0" xfId="0" applyFont="1" applyBorder="1"/>
    <xf numFmtId="10" fontId="6" fillId="0" borderId="33" xfId="0" applyNumberFormat="1" applyFont="1" applyFill="1" applyBorder="1" applyAlignment="1"/>
    <xf numFmtId="8" fontId="6" fillId="0" borderId="33" xfId="0" applyNumberFormat="1" applyFont="1" applyFill="1" applyBorder="1" applyAlignment="1"/>
    <xf numFmtId="0" fontId="17" fillId="10" borderId="2" xfId="0" applyFont="1" applyFill="1" applyBorder="1" applyAlignment="1">
      <alignment horizontal="center"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8" fillId="0" borderId="25" xfId="0" applyFont="1" applyBorder="1" applyAlignment="1">
      <alignment horizontal="center"/>
    </xf>
    <xf numFmtId="0" fontId="6" fillId="0" borderId="25" xfId="0" applyFont="1" applyBorder="1"/>
    <xf numFmtId="10" fontId="6" fillId="0" borderId="25" xfId="0" applyNumberFormat="1" applyFont="1" applyBorder="1"/>
    <xf numFmtId="0" fontId="6" fillId="4" borderId="16" xfId="0" applyFont="1" applyFill="1" applyBorder="1" applyAlignment="1">
      <alignment wrapText="1"/>
    </xf>
    <xf numFmtId="0" fontId="6" fillId="4" borderId="21" xfId="0" applyFont="1" applyFill="1" applyBorder="1" applyAlignment="1">
      <alignment wrapText="1"/>
    </xf>
    <xf numFmtId="9" fontId="6" fillId="4" borderId="15" xfId="0" applyNumberFormat="1" applyFont="1" applyFill="1" applyBorder="1"/>
    <xf numFmtId="0" fontId="6" fillId="4" borderId="13" xfId="0" applyFont="1" applyFill="1" applyBorder="1" applyAlignment="1">
      <alignment wrapText="1"/>
    </xf>
    <xf numFmtId="0" fontId="6" fillId="4" borderId="22" xfId="0" applyFont="1" applyFill="1" applyBorder="1" applyAlignment="1">
      <alignment wrapText="1"/>
    </xf>
    <xf numFmtId="9" fontId="6" fillId="4" borderId="14" xfId="0" applyNumberFormat="1" applyFont="1" applyFill="1" applyBorder="1"/>
    <xf numFmtId="0" fontId="8" fillId="6" borderId="6" xfId="0" applyFont="1" applyFill="1" applyBorder="1" applyAlignment="1">
      <alignment horizontal="center" wrapText="1"/>
    </xf>
    <xf numFmtId="0" fontId="8" fillId="6" borderId="7" xfId="0" applyFont="1" applyFill="1" applyBorder="1" applyAlignment="1">
      <alignment horizontal="center" wrapText="1"/>
    </xf>
    <xf numFmtId="177" fontId="8" fillId="6" borderId="8" xfId="0" applyNumberFormat="1" applyFont="1" applyFill="1" applyBorder="1"/>
    <xf numFmtId="0" fontId="6" fillId="7" borderId="16" xfId="0" applyFont="1" applyFill="1" applyBorder="1"/>
    <xf numFmtId="0" fontId="6" fillId="7" borderId="21" xfId="0" applyFont="1" applyFill="1" applyBorder="1"/>
    <xf numFmtId="167" fontId="6" fillId="7" borderId="15" xfId="0" applyNumberFormat="1" applyFont="1" applyFill="1" applyBorder="1"/>
    <xf numFmtId="0" fontId="6" fillId="7" borderId="13" xfId="0" applyFont="1" applyFill="1" applyBorder="1"/>
    <xf numFmtId="0" fontId="6" fillId="7" borderId="22" xfId="0" applyFont="1" applyFill="1" applyBorder="1"/>
    <xf numFmtId="167" fontId="6" fillId="7" borderId="14" xfId="0" applyNumberFormat="1" applyFont="1" applyFill="1" applyBorder="1"/>
    <xf numFmtId="0" fontId="9" fillId="16" borderId="39" xfId="0" applyFont="1" applyFill="1" applyBorder="1" applyAlignment="1">
      <alignment horizontal="center" vertical="center" wrapText="1"/>
    </xf>
    <xf numFmtId="0" fontId="9" fillId="16" borderId="40" xfId="0" applyFont="1" applyFill="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8" fillId="2" borderId="25" xfId="0" applyFont="1" applyFill="1" applyBorder="1" applyAlignment="1">
      <alignment horizontal="center"/>
    </xf>
    <xf numFmtId="0" fontId="6" fillId="19" borderId="25" xfId="0" applyFont="1" applyFill="1" applyBorder="1"/>
    <xf numFmtId="8" fontId="6" fillId="19" borderId="25" xfId="1" applyNumberFormat="1" applyFont="1" applyFill="1" applyBorder="1"/>
    <xf numFmtId="8" fontId="6" fillId="19" borderId="25" xfId="0" applyNumberFormat="1" applyFont="1" applyFill="1" applyBorder="1"/>
    <xf numFmtId="175" fontId="8" fillId="2" borderId="25" xfId="0" applyNumberFormat="1" applyFont="1" applyFill="1" applyBorder="1" applyAlignment="1">
      <alignment horizontal="center"/>
    </xf>
    <xf numFmtId="175" fontId="6" fillId="19" borderId="25" xfId="0" applyNumberFormat="1" applyFont="1" applyFill="1" applyBorder="1"/>
    <xf numFmtId="0" fontId="8" fillId="6" borderId="25" xfId="0" applyFont="1" applyFill="1" applyBorder="1" applyAlignment="1">
      <alignment horizontal="center"/>
    </xf>
    <xf numFmtId="10" fontId="6" fillId="6" borderId="25" xfId="0" applyNumberFormat="1" applyFont="1" applyFill="1" applyBorder="1"/>
    <xf numFmtId="0" fontId="19" fillId="16" borderId="0" xfId="0" applyFont="1" applyFill="1" applyAlignment="1">
      <alignment horizontal="center" wrapText="1"/>
    </xf>
    <xf numFmtId="0" fontId="20" fillId="0" borderId="24" xfId="0" applyFont="1" applyBorder="1" applyAlignment="1">
      <alignment horizontal="justify" vertical="top" wrapText="1"/>
    </xf>
    <xf numFmtId="0" fontId="20" fillId="0" borderId="24" xfId="0" applyFont="1" applyBorder="1" applyAlignment="1">
      <alignment horizontal="center" vertical="top" wrapText="1"/>
    </xf>
    <xf numFmtId="0" fontId="21" fillId="0" borderId="24" xfId="0" applyFont="1" applyBorder="1" applyAlignment="1">
      <alignment horizontal="center" vertical="top" wrapText="1"/>
    </xf>
    <xf numFmtId="0" fontId="20" fillId="0" borderId="0" xfId="0" applyFont="1" applyAlignment="1">
      <alignment horizontal="justify" vertical="top" wrapText="1"/>
    </xf>
    <xf numFmtId="0" fontId="20" fillId="0" borderId="0" xfId="0" applyFont="1" applyAlignment="1">
      <alignment horizontal="center" vertical="top" wrapText="1"/>
    </xf>
    <xf numFmtId="0" fontId="20" fillId="0" borderId="26" xfId="0" applyFont="1" applyBorder="1" applyAlignment="1">
      <alignment horizontal="justify" vertical="top" wrapText="1"/>
    </xf>
    <xf numFmtId="0" fontId="20" fillId="0" borderId="26" xfId="0" applyFont="1" applyBorder="1" applyAlignment="1">
      <alignment horizontal="center" vertical="top" wrapText="1"/>
    </xf>
    <xf numFmtId="0" fontId="6" fillId="0" borderId="27" xfId="0" applyFont="1" applyBorder="1"/>
    <xf numFmtId="10" fontId="6" fillId="0" borderId="27" xfId="0" applyNumberFormat="1" applyFont="1" applyBorder="1"/>
    <xf numFmtId="10" fontId="6" fillId="10" borderId="27" xfId="0" applyNumberFormat="1" applyFont="1" applyFill="1" applyBorder="1"/>
    <xf numFmtId="8" fontId="6" fillId="0" borderId="25" xfId="0" applyNumberFormat="1" applyFont="1" applyBorder="1"/>
    <xf numFmtId="0" fontId="22" fillId="0" borderId="0" xfId="0" applyFont="1"/>
    <xf numFmtId="10" fontId="6" fillId="0" borderId="0" xfId="0" applyNumberFormat="1" applyFont="1"/>
    <xf numFmtId="0" fontId="10" fillId="16" borderId="0" xfId="0" applyFont="1" applyFill="1" applyAlignment="1">
      <alignment horizontal="center" vertical="center" wrapText="1"/>
    </xf>
    <xf numFmtId="0" fontId="11" fillId="16" borderId="0" xfId="0" applyFont="1" applyFill="1" applyAlignment="1">
      <alignment horizontal="center" vertical="center" wrapText="1"/>
    </xf>
    <xf numFmtId="0" fontId="9" fillId="20" borderId="45" xfId="0" applyFont="1" applyFill="1" applyBorder="1" applyAlignment="1">
      <alignment horizontal="center" vertical="center" wrapText="1"/>
    </xf>
    <xf numFmtId="0" fontId="9" fillId="20" borderId="46" xfId="0" applyFont="1" applyFill="1" applyBorder="1" applyAlignment="1">
      <alignment horizontal="center" vertical="center" wrapText="1"/>
    </xf>
    <xf numFmtId="0" fontId="6" fillId="20" borderId="46" xfId="0" applyFont="1" applyFill="1" applyBorder="1" applyAlignment="1">
      <alignment wrapText="1"/>
    </xf>
    <xf numFmtId="0" fontId="6" fillId="20" borderId="47" xfId="0" applyFont="1" applyFill="1" applyBorder="1" applyAlignment="1">
      <alignment wrapText="1"/>
    </xf>
  </cellXfs>
  <cellStyles count="3">
    <cellStyle name="Euro" xfId="1"/>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25" b="1" i="0" u="none" strike="noStrike" baseline="0">
                <a:solidFill>
                  <a:srgbClr val="000000"/>
                </a:solidFill>
                <a:latin typeface="Calibri" panose="020F0502020204030204" pitchFamily="34" charset="0"/>
                <a:ea typeface="Comic Sans MS"/>
                <a:cs typeface="Calibri" panose="020F0502020204030204" pitchFamily="34" charset="0"/>
              </a:defRPr>
            </a:pPr>
            <a:r>
              <a:rPr lang="es-AR">
                <a:latin typeface="Calibri" panose="020F0502020204030204" pitchFamily="34" charset="0"/>
                <a:cs typeface="Calibri" panose="020F0502020204030204" pitchFamily="34" charset="0"/>
              </a:rPr>
              <a:t>VAN</a:t>
            </a:r>
          </a:p>
        </c:rich>
      </c:tx>
      <c:layout>
        <c:manualLayout>
          <c:xMode val="edge"/>
          <c:yMode val="edge"/>
          <c:x val="0.45942089847464718"/>
          <c:y val="1.3192612137203167E-2"/>
        </c:manualLayout>
      </c:layout>
      <c:overlay val="0"/>
      <c:spPr>
        <a:noFill/>
        <a:ln w="25400">
          <a:noFill/>
        </a:ln>
      </c:spPr>
    </c:title>
    <c:autoTitleDeleted val="0"/>
    <c:plotArea>
      <c:layout>
        <c:manualLayout>
          <c:layoutTarget val="inner"/>
          <c:xMode val="edge"/>
          <c:yMode val="edge"/>
          <c:x val="0.11014508342544642"/>
          <c:y val="0.13192629133808559"/>
          <c:w val="0.83333451275831172"/>
          <c:h val="0.79947332550879868"/>
        </c:manualLayout>
      </c:layout>
      <c:scatterChart>
        <c:scatterStyle val="lineMarker"/>
        <c:varyColors val="0"/>
        <c:ser>
          <c:idx val="1"/>
          <c:order val="0"/>
          <c:tx>
            <c:strRef>
              <c:f>VAN_TIR!$F$5</c:f>
              <c:strCache>
                <c:ptCount val="1"/>
                <c:pt idx="0">
                  <c:v>VAN</c:v>
                </c:pt>
              </c:strCache>
            </c:strRef>
          </c:tx>
          <c:spPr>
            <a:ln w="38100">
              <a:solidFill>
                <a:srgbClr val="003366"/>
              </a:solidFill>
              <a:prstDash val="solid"/>
            </a:ln>
          </c:spPr>
          <c:marker>
            <c:symbol val="none"/>
          </c:marker>
          <c:xVal>
            <c:numRef>
              <c:f>VAN_TIR!$E$6:$E$206</c:f>
              <c:numCache>
                <c:formatCode>0.0%</c:formatCode>
                <c:ptCount val="201"/>
                <c:pt idx="0">
                  <c:v>0</c:v>
                </c:pt>
                <c:pt idx="1">
                  <c:v>5.0000000000000001E-3</c:v>
                </c:pt>
                <c:pt idx="2">
                  <c:v>0.01</c:v>
                </c:pt>
                <c:pt idx="3">
                  <c:v>1.4999999999999999E-2</c:v>
                </c:pt>
                <c:pt idx="4">
                  <c:v>0.02</c:v>
                </c:pt>
                <c:pt idx="5">
                  <c:v>2.5000000000000001E-2</c:v>
                </c:pt>
                <c:pt idx="6">
                  <c:v>0.03</c:v>
                </c:pt>
                <c:pt idx="7">
                  <c:v>3.5000000000000003E-2</c:v>
                </c:pt>
                <c:pt idx="8">
                  <c:v>0.04</c:v>
                </c:pt>
                <c:pt idx="9">
                  <c:v>4.4999999999999998E-2</c:v>
                </c:pt>
                <c:pt idx="10">
                  <c:v>0.05</c:v>
                </c:pt>
                <c:pt idx="11">
                  <c:v>5.5E-2</c:v>
                </c:pt>
                <c:pt idx="12">
                  <c:v>0.06</c:v>
                </c:pt>
                <c:pt idx="13">
                  <c:v>6.5000000000000002E-2</c:v>
                </c:pt>
                <c:pt idx="14">
                  <c:v>7.0000000000000007E-2</c:v>
                </c:pt>
                <c:pt idx="15">
                  <c:v>7.4999999999999997E-2</c:v>
                </c:pt>
                <c:pt idx="16">
                  <c:v>0.08</c:v>
                </c:pt>
                <c:pt idx="17">
                  <c:v>8.5000000000000006E-2</c:v>
                </c:pt>
                <c:pt idx="18">
                  <c:v>0.09</c:v>
                </c:pt>
                <c:pt idx="19">
                  <c:v>9.5000000000000001E-2</c:v>
                </c:pt>
                <c:pt idx="20">
                  <c:v>0.1</c:v>
                </c:pt>
                <c:pt idx="21">
                  <c:v>0.105</c:v>
                </c:pt>
                <c:pt idx="22">
                  <c:v>0.11</c:v>
                </c:pt>
                <c:pt idx="23">
                  <c:v>0.115</c:v>
                </c:pt>
                <c:pt idx="24">
                  <c:v>0.12</c:v>
                </c:pt>
                <c:pt idx="25">
                  <c:v>0.125</c:v>
                </c:pt>
                <c:pt idx="26">
                  <c:v>0.13</c:v>
                </c:pt>
                <c:pt idx="27">
                  <c:v>0.13500000000000001</c:v>
                </c:pt>
                <c:pt idx="28">
                  <c:v>0.14000000000000001</c:v>
                </c:pt>
                <c:pt idx="29">
                  <c:v>0.14499999999999999</c:v>
                </c:pt>
                <c:pt idx="30">
                  <c:v>0.15</c:v>
                </c:pt>
                <c:pt idx="31">
                  <c:v>0.155</c:v>
                </c:pt>
                <c:pt idx="32">
                  <c:v>0.16</c:v>
                </c:pt>
                <c:pt idx="33">
                  <c:v>0.16500000000000001</c:v>
                </c:pt>
                <c:pt idx="34">
                  <c:v>0.17</c:v>
                </c:pt>
                <c:pt idx="35">
                  <c:v>0.17499999999999999</c:v>
                </c:pt>
                <c:pt idx="36">
                  <c:v>0.18</c:v>
                </c:pt>
                <c:pt idx="37">
                  <c:v>0.185</c:v>
                </c:pt>
                <c:pt idx="38">
                  <c:v>0.19</c:v>
                </c:pt>
                <c:pt idx="39">
                  <c:v>0.19500000000000001</c:v>
                </c:pt>
                <c:pt idx="40">
                  <c:v>0.2</c:v>
                </c:pt>
                <c:pt idx="41">
                  <c:v>0.20499999999999999</c:v>
                </c:pt>
                <c:pt idx="42">
                  <c:v>0.21</c:v>
                </c:pt>
                <c:pt idx="43">
                  <c:v>0.215</c:v>
                </c:pt>
                <c:pt idx="44">
                  <c:v>0.22</c:v>
                </c:pt>
                <c:pt idx="45">
                  <c:v>0.22500000000000001</c:v>
                </c:pt>
                <c:pt idx="46">
                  <c:v>0.23</c:v>
                </c:pt>
                <c:pt idx="47">
                  <c:v>0.23499999999999999</c:v>
                </c:pt>
                <c:pt idx="48">
                  <c:v>0.24</c:v>
                </c:pt>
                <c:pt idx="49">
                  <c:v>0.245</c:v>
                </c:pt>
                <c:pt idx="50">
                  <c:v>0.25</c:v>
                </c:pt>
                <c:pt idx="51">
                  <c:v>0.255</c:v>
                </c:pt>
                <c:pt idx="52">
                  <c:v>0.26</c:v>
                </c:pt>
                <c:pt idx="53">
                  <c:v>0.26500000000000001</c:v>
                </c:pt>
                <c:pt idx="54">
                  <c:v>0.27</c:v>
                </c:pt>
                <c:pt idx="55">
                  <c:v>0.27500000000000002</c:v>
                </c:pt>
                <c:pt idx="56">
                  <c:v>0.28000000000000003</c:v>
                </c:pt>
                <c:pt idx="57">
                  <c:v>0.28499999999999998</c:v>
                </c:pt>
                <c:pt idx="58">
                  <c:v>0.28999999999999998</c:v>
                </c:pt>
                <c:pt idx="59">
                  <c:v>0.29499999999999998</c:v>
                </c:pt>
                <c:pt idx="60">
                  <c:v>0.3</c:v>
                </c:pt>
                <c:pt idx="61">
                  <c:v>0.30499999999999999</c:v>
                </c:pt>
                <c:pt idx="62">
                  <c:v>0.31</c:v>
                </c:pt>
                <c:pt idx="63">
                  <c:v>0.315</c:v>
                </c:pt>
                <c:pt idx="64">
                  <c:v>0.32</c:v>
                </c:pt>
                <c:pt idx="65">
                  <c:v>0.32500000000000001</c:v>
                </c:pt>
                <c:pt idx="66">
                  <c:v>0.33</c:v>
                </c:pt>
                <c:pt idx="67">
                  <c:v>0.33500000000000002</c:v>
                </c:pt>
                <c:pt idx="68">
                  <c:v>0.34</c:v>
                </c:pt>
                <c:pt idx="69">
                  <c:v>0.34499999999999997</c:v>
                </c:pt>
                <c:pt idx="70">
                  <c:v>0.35</c:v>
                </c:pt>
                <c:pt idx="71">
                  <c:v>0.35499999999999998</c:v>
                </c:pt>
                <c:pt idx="72">
                  <c:v>0.36</c:v>
                </c:pt>
                <c:pt idx="73">
                  <c:v>0.36499999999999999</c:v>
                </c:pt>
                <c:pt idx="74">
                  <c:v>0.37</c:v>
                </c:pt>
                <c:pt idx="75">
                  <c:v>0.375</c:v>
                </c:pt>
                <c:pt idx="76">
                  <c:v>0.38</c:v>
                </c:pt>
                <c:pt idx="77">
                  <c:v>0.38500000000000001</c:v>
                </c:pt>
                <c:pt idx="78">
                  <c:v>0.39</c:v>
                </c:pt>
                <c:pt idx="79">
                  <c:v>0.39500000000000002</c:v>
                </c:pt>
                <c:pt idx="80">
                  <c:v>0.4</c:v>
                </c:pt>
                <c:pt idx="81">
                  <c:v>0.40500000000000003</c:v>
                </c:pt>
                <c:pt idx="82">
                  <c:v>0.41</c:v>
                </c:pt>
                <c:pt idx="83">
                  <c:v>0.41499999999999998</c:v>
                </c:pt>
                <c:pt idx="84">
                  <c:v>0.42</c:v>
                </c:pt>
                <c:pt idx="85">
                  <c:v>0.42499999999999999</c:v>
                </c:pt>
                <c:pt idx="86">
                  <c:v>0.43</c:v>
                </c:pt>
                <c:pt idx="87">
                  <c:v>0.435</c:v>
                </c:pt>
                <c:pt idx="88">
                  <c:v>0.44</c:v>
                </c:pt>
                <c:pt idx="89">
                  <c:v>0.44500000000000001</c:v>
                </c:pt>
                <c:pt idx="90">
                  <c:v>0.45</c:v>
                </c:pt>
                <c:pt idx="91">
                  <c:v>0.45500000000000002</c:v>
                </c:pt>
                <c:pt idx="92">
                  <c:v>0.46</c:v>
                </c:pt>
                <c:pt idx="93">
                  <c:v>0.46500000000000002</c:v>
                </c:pt>
                <c:pt idx="94">
                  <c:v>0.47</c:v>
                </c:pt>
                <c:pt idx="95">
                  <c:v>0.47499999999999998</c:v>
                </c:pt>
                <c:pt idx="96">
                  <c:v>0.48</c:v>
                </c:pt>
                <c:pt idx="97">
                  <c:v>0.48499999999999999</c:v>
                </c:pt>
                <c:pt idx="98">
                  <c:v>0.49</c:v>
                </c:pt>
                <c:pt idx="99">
                  <c:v>0.495</c:v>
                </c:pt>
                <c:pt idx="100">
                  <c:v>0.5</c:v>
                </c:pt>
                <c:pt idx="101">
                  <c:v>0.505</c:v>
                </c:pt>
                <c:pt idx="102">
                  <c:v>0.51</c:v>
                </c:pt>
                <c:pt idx="103">
                  <c:v>0.51500000000000001</c:v>
                </c:pt>
                <c:pt idx="104">
                  <c:v>0.52</c:v>
                </c:pt>
                <c:pt idx="105">
                  <c:v>0.52500000000000002</c:v>
                </c:pt>
                <c:pt idx="106">
                  <c:v>0.53</c:v>
                </c:pt>
                <c:pt idx="107">
                  <c:v>0.53500000000000003</c:v>
                </c:pt>
                <c:pt idx="108">
                  <c:v>0.54</c:v>
                </c:pt>
                <c:pt idx="109">
                  <c:v>0.54500000000000004</c:v>
                </c:pt>
                <c:pt idx="110">
                  <c:v>0.55000000000000004</c:v>
                </c:pt>
                <c:pt idx="111">
                  <c:v>0.55500000000000005</c:v>
                </c:pt>
                <c:pt idx="112">
                  <c:v>0.56000000000000005</c:v>
                </c:pt>
                <c:pt idx="113">
                  <c:v>0.56499999999999995</c:v>
                </c:pt>
                <c:pt idx="114">
                  <c:v>0.56999999999999995</c:v>
                </c:pt>
                <c:pt idx="115">
                  <c:v>0.57499999999999996</c:v>
                </c:pt>
                <c:pt idx="116">
                  <c:v>0.57999999999999996</c:v>
                </c:pt>
                <c:pt idx="117">
                  <c:v>0.58499999999999996</c:v>
                </c:pt>
                <c:pt idx="118">
                  <c:v>0.59</c:v>
                </c:pt>
                <c:pt idx="119">
                  <c:v>0.59499999999999997</c:v>
                </c:pt>
                <c:pt idx="120">
                  <c:v>0.6</c:v>
                </c:pt>
                <c:pt idx="121">
                  <c:v>0.60499999999999998</c:v>
                </c:pt>
                <c:pt idx="122">
                  <c:v>0.61</c:v>
                </c:pt>
                <c:pt idx="123">
                  <c:v>0.61499999999999999</c:v>
                </c:pt>
                <c:pt idx="124">
                  <c:v>0.62</c:v>
                </c:pt>
                <c:pt idx="125">
                  <c:v>0.625</c:v>
                </c:pt>
                <c:pt idx="126">
                  <c:v>0.63</c:v>
                </c:pt>
                <c:pt idx="127">
                  <c:v>0.63500000000000001</c:v>
                </c:pt>
                <c:pt idx="128">
                  <c:v>0.64</c:v>
                </c:pt>
                <c:pt idx="129">
                  <c:v>0.64500000000000002</c:v>
                </c:pt>
                <c:pt idx="130">
                  <c:v>0.65</c:v>
                </c:pt>
                <c:pt idx="131">
                  <c:v>0.65500000000000003</c:v>
                </c:pt>
                <c:pt idx="132">
                  <c:v>0.66</c:v>
                </c:pt>
                <c:pt idx="133">
                  <c:v>0.66500000000000004</c:v>
                </c:pt>
                <c:pt idx="134">
                  <c:v>0.67</c:v>
                </c:pt>
                <c:pt idx="135">
                  <c:v>0.67500000000000004</c:v>
                </c:pt>
                <c:pt idx="136">
                  <c:v>0.68</c:v>
                </c:pt>
                <c:pt idx="137">
                  <c:v>0.68500000000000005</c:v>
                </c:pt>
                <c:pt idx="138">
                  <c:v>0.69</c:v>
                </c:pt>
                <c:pt idx="139">
                  <c:v>0.69499999999999995</c:v>
                </c:pt>
                <c:pt idx="140">
                  <c:v>0.7</c:v>
                </c:pt>
                <c:pt idx="141">
                  <c:v>0.70499999999999996</c:v>
                </c:pt>
                <c:pt idx="142">
                  <c:v>0.71</c:v>
                </c:pt>
                <c:pt idx="143">
                  <c:v>0.71499999999999997</c:v>
                </c:pt>
                <c:pt idx="144">
                  <c:v>0.72</c:v>
                </c:pt>
                <c:pt idx="145">
                  <c:v>0.72499999999999998</c:v>
                </c:pt>
                <c:pt idx="146">
                  <c:v>0.73</c:v>
                </c:pt>
                <c:pt idx="147">
                  <c:v>0.73499999999999999</c:v>
                </c:pt>
                <c:pt idx="148">
                  <c:v>0.74</c:v>
                </c:pt>
                <c:pt idx="149">
                  <c:v>0.745</c:v>
                </c:pt>
                <c:pt idx="150">
                  <c:v>0.75</c:v>
                </c:pt>
                <c:pt idx="151">
                  <c:v>0.755</c:v>
                </c:pt>
                <c:pt idx="152">
                  <c:v>0.76</c:v>
                </c:pt>
                <c:pt idx="153">
                  <c:v>0.76500000000000001</c:v>
                </c:pt>
                <c:pt idx="154">
                  <c:v>0.77</c:v>
                </c:pt>
                <c:pt idx="155">
                  <c:v>0.77500000000000002</c:v>
                </c:pt>
                <c:pt idx="156">
                  <c:v>0.78</c:v>
                </c:pt>
                <c:pt idx="157">
                  <c:v>0.78500000000000003</c:v>
                </c:pt>
                <c:pt idx="158">
                  <c:v>0.79</c:v>
                </c:pt>
                <c:pt idx="159">
                  <c:v>0.79500000000000004</c:v>
                </c:pt>
                <c:pt idx="160">
                  <c:v>0.8</c:v>
                </c:pt>
                <c:pt idx="161">
                  <c:v>0.80500000000000005</c:v>
                </c:pt>
                <c:pt idx="162">
                  <c:v>0.81</c:v>
                </c:pt>
                <c:pt idx="163">
                  <c:v>0.81499999999999995</c:v>
                </c:pt>
                <c:pt idx="164">
                  <c:v>0.82</c:v>
                </c:pt>
                <c:pt idx="165">
                  <c:v>0.82499999999999996</c:v>
                </c:pt>
                <c:pt idx="166">
                  <c:v>0.83</c:v>
                </c:pt>
                <c:pt idx="167">
                  <c:v>0.83499999999999996</c:v>
                </c:pt>
                <c:pt idx="168">
                  <c:v>0.84</c:v>
                </c:pt>
                <c:pt idx="169">
                  <c:v>0.84499999999999997</c:v>
                </c:pt>
                <c:pt idx="170">
                  <c:v>0.85</c:v>
                </c:pt>
                <c:pt idx="171">
                  <c:v>0.85499999999999998</c:v>
                </c:pt>
                <c:pt idx="172">
                  <c:v>0.86</c:v>
                </c:pt>
                <c:pt idx="173">
                  <c:v>0.86499999999999999</c:v>
                </c:pt>
                <c:pt idx="174">
                  <c:v>0.87</c:v>
                </c:pt>
                <c:pt idx="175">
                  <c:v>0.875</c:v>
                </c:pt>
                <c:pt idx="176">
                  <c:v>0.88</c:v>
                </c:pt>
                <c:pt idx="177">
                  <c:v>0.88500000000000001</c:v>
                </c:pt>
                <c:pt idx="178">
                  <c:v>0.89</c:v>
                </c:pt>
                <c:pt idx="179">
                  <c:v>0.89500000000000002</c:v>
                </c:pt>
                <c:pt idx="180">
                  <c:v>0.9</c:v>
                </c:pt>
                <c:pt idx="181">
                  <c:v>0.90500000000000003</c:v>
                </c:pt>
                <c:pt idx="182">
                  <c:v>0.91</c:v>
                </c:pt>
                <c:pt idx="183">
                  <c:v>0.91500000000000004</c:v>
                </c:pt>
                <c:pt idx="184">
                  <c:v>0.92</c:v>
                </c:pt>
                <c:pt idx="185">
                  <c:v>0.92500000000000004</c:v>
                </c:pt>
                <c:pt idx="186">
                  <c:v>0.93</c:v>
                </c:pt>
                <c:pt idx="187">
                  <c:v>0.93500000000000005</c:v>
                </c:pt>
                <c:pt idx="188">
                  <c:v>0.94</c:v>
                </c:pt>
                <c:pt idx="189">
                  <c:v>0.94499999999999995</c:v>
                </c:pt>
                <c:pt idx="190">
                  <c:v>0.95</c:v>
                </c:pt>
                <c:pt idx="191">
                  <c:v>0.95499999999999996</c:v>
                </c:pt>
                <c:pt idx="192">
                  <c:v>0.96</c:v>
                </c:pt>
                <c:pt idx="193">
                  <c:v>0.96499999999999997</c:v>
                </c:pt>
                <c:pt idx="194">
                  <c:v>0.97</c:v>
                </c:pt>
                <c:pt idx="195">
                  <c:v>0.97499999999999998</c:v>
                </c:pt>
                <c:pt idx="196">
                  <c:v>0.98</c:v>
                </c:pt>
                <c:pt idx="197">
                  <c:v>0.98499999999999999</c:v>
                </c:pt>
                <c:pt idx="198">
                  <c:v>0.99</c:v>
                </c:pt>
                <c:pt idx="199">
                  <c:v>0.995</c:v>
                </c:pt>
                <c:pt idx="200">
                  <c:v>1</c:v>
                </c:pt>
              </c:numCache>
            </c:numRef>
          </c:xVal>
          <c:yVal>
            <c:numRef>
              <c:f>VAN_TIR!$F$6:$F$206</c:f>
              <c:numCache>
                <c:formatCode>"$"#,##0_);[Red]\("$"#,##0\)</c:formatCode>
                <c:ptCount val="201"/>
                <c:pt idx="0">
                  <c:v>1000</c:v>
                </c:pt>
                <c:pt idx="1">
                  <c:v>940.58246495211915</c:v>
                </c:pt>
                <c:pt idx="2">
                  <c:v>882.31003453465473</c:v>
                </c:pt>
                <c:pt idx="3">
                  <c:v>825.15366387349513</c:v>
                </c:pt>
                <c:pt idx="4">
                  <c:v>769.08520530284386</c:v>
                </c:pt>
                <c:pt idx="5">
                  <c:v>714.07737597057985</c:v>
                </c:pt>
                <c:pt idx="6">
                  <c:v>660.10372677580381</c:v>
                </c:pt>
                <c:pt idx="7">
                  <c:v>607.13861257729877</c:v>
                </c:pt>
                <c:pt idx="8">
                  <c:v>555.15716361471914</c:v>
                </c:pt>
                <c:pt idx="9">
                  <c:v>504.13525808730901</c:v>
                </c:pt>
                <c:pt idx="10">
                  <c:v>454.04949583763937</c:v>
                </c:pt>
                <c:pt idx="11">
                  <c:v>404.87717309060099</c:v>
                </c:pt>
                <c:pt idx="12">
                  <c:v>356.59625820022757</c:v>
                </c:pt>
                <c:pt idx="13">
                  <c:v>309.18536835942905</c:v>
                </c:pt>
                <c:pt idx="14">
                  <c:v>262.62374722974619</c:v>
                </c:pt>
                <c:pt idx="15">
                  <c:v>216.89124345055552</c:v>
                </c:pt>
                <c:pt idx="16">
                  <c:v>171.96828998891579</c:v>
                </c:pt>
                <c:pt idx="17">
                  <c:v>127.83588429332849</c:v>
                </c:pt>
                <c:pt idx="18">
                  <c:v>84.47556921629166</c:v>
                </c:pt>
                <c:pt idx="19">
                  <c:v>41.869414672376479</c:v>
                </c:pt>
                <c:pt idx="20">
                  <c:v>0</c:v>
                </c:pt>
                <c:pt idx="21">
                  <c:v>-41.149603003283119</c:v>
                </c:pt>
                <c:pt idx="22">
                  <c:v>-81.595846400826758</c:v>
                </c:pt>
                <c:pt idx="23">
                  <c:v>-121.35472181967589</c:v>
                </c:pt>
                <c:pt idx="24">
                  <c:v>-160.44177556226668</c:v>
                </c:pt>
                <c:pt idx="25">
                  <c:v>-198.87212315195848</c:v>
                </c:pt>
                <c:pt idx="26">
                  <c:v>-236.66046333617032</c:v>
                </c:pt>
                <c:pt idx="27">
                  <c:v>-273.82109156977776</c:v>
                </c:pt>
                <c:pt idx="28">
                  <c:v>-310.3679130003884</c:v>
                </c:pt>
                <c:pt idx="29">
                  <c:v>-346.31445497613049</c:v>
                </c:pt>
                <c:pt idx="30">
                  <c:v>-381.67387909562831</c:v>
                </c:pt>
                <c:pt idx="31">
                  <c:v>-416.4589928189348</c:v>
                </c:pt>
                <c:pt idx="32">
                  <c:v>-450.68226065736189</c:v>
                </c:pt>
                <c:pt idx="33">
                  <c:v>-484.35581495935094</c:v>
                </c:pt>
                <c:pt idx="34">
                  <c:v>-517.49146630868927</c:v>
                </c:pt>
                <c:pt idx="35">
                  <c:v>-550.10071355074251</c:v>
                </c:pt>
                <c:pt idx="36">
                  <c:v>-582.19475346158288</c:v>
                </c:pt>
                <c:pt idx="37">
                  <c:v>-613.78449007431527</c:v>
                </c:pt>
                <c:pt idx="38">
                  <c:v>-644.88054367619861</c:v>
                </c:pt>
                <c:pt idx="39">
                  <c:v>-675.49325948962451</c:v>
                </c:pt>
                <c:pt idx="40">
                  <c:v>-705.63271604938245</c:v>
                </c:pt>
                <c:pt idx="41">
                  <c:v>-735.30873328817688</c:v>
                </c:pt>
                <c:pt idx="42">
                  <c:v>-764.53088034173879</c:v>
                </c:pt>
                <c:pt idx="43">
                  <c:v>-793.30848308449822</c:v>
                </c:pt>
                <c:pt idx="44">
                  <c:v>-821.65063140621032</c:v>
                </c:pt>
                <c:pt idx="45">
                  <c:v>-849.56618623956047</c:v>
                </c:pt>
                <c:pt idx="46">
                  <c:v>-877.06378634828206</c:v>
                </c:pt>
                <c:pt idx="47">
                  <c:v>-904.15185488498628</c:v>
                </c:pt>
                <c:pt idx="48">
                  <c:v>-930.83860572742833</c:v>
                </c:pt>
                <c:pt idx="49">
                  <c:v>-957.13204960164376</c:v>
                </c:pt>
                <c:pt idx="50">
                  <c:v>-983.04</c:v>
                </c:pt>
                <c:pt idx="51">
                  <c:v>-1008.5700789018611</c:v>
                </c:pt>
                <c:pt idx="52">
                  <c:v>-1033.7297223042706</c:v>
                </c:pt>
                <c:pt idx="53">
                  <c:v>-1058.5261855697277</c:v>
                </c:pt>
                <c:pt idx="54">
                  <c:v>-1082.9665485978626</c:v>
                </c:pt>
                <c:pt idx="55">
                  <c:v>-1107.0577208275113</c:v>
                </c:pt>
                <c:pt idx="56">
                  <c:v>-1130.8064460754395</c:v>
                </c:pt>
                <c:pt idx="57">
                  <c:v>-1154.2193072177129</c:v>
                </c:pt>
                <c:pt idx="58">
                  <c:v>-1177.3027307194598</c:v>
                </c:pt>
                <c:pt idx="59">
                  <c:v>-1200.0629910185339</c:v>
                </c:pt>
                <c:pt idx="60">
                  <c:v>-1222.5062147683907</c:v>
                </c:pt>
                <c:pt idx="61">
                  <c:v>-1244.6383849452309</c:v>
                </c:pt>
                <c:pt idx="62">
                  <c:v>-1266.4653448243203</c:v>
                </c:pt>
                <c:pt idx="63">
                  <c:v>-1287.9928018301412</c:v>
                </c:pt>
                <c:pt idx="64">
                  <c:v>-1309.2263312648988</c:v>
                </c:pt>
                <c:pt idx="65">
                  <c:v>-1330.1713799196773</c:v>
                </c:pt>
                <c:pt idx="66">
                  <c:v>-1350.833269572428</c:v>
                </c:pt>
                <c:pt idx="67">
                  <c:v>-1371.21720037674</c:v>
                </c:pt>
                <c:pt idx="68">
                  <c:v>-1391.3282541452659</c:v>
                </c:pt>
                <c:pt idx="69">
                  <c:v>-1411.1713975314483</c:v>
                </c:pt>
                <c:pt idx="70">
                  <c:v>-1430.7514851131173</c:v>
                </c:pt>
                <c:pt idx="71">
                  <c:v>-1450.0732623813419</c:v>
                </c:pt>
                <c:pt idx="72">
                  <c:v>-1469.1413686378269</c:v>
                </c:pt>
                <c:pt idx="73">
                  <c:v>-1487.9603398039835</c:v>
                </c:pt>
                <c:pt idx="74">
                  <c:v>-1506.5346111447179</c:v>
                </c:pt>
                <c:pt idx="75">
                  <c:v>-1524.8685199098422</c:v>
                </c:pt>
                <c:pt idx="76">
                  <c:v>-1542.9663078959161</c:v>
                </c:pt>
                <c:pt idx="77">
                  <c:v>-1560.8321239312077</c:v>
                </c:pt>
                <c:pt idx="78">
                  <c:v>-1578.4700262863721</c:v>
                </c:pt>
                <c:pt idx="79">
                  <c:v>-1595.8839850133545</c:v>
                </c:pt>
                <c:pt idx="80">
                  <c:v>-1613.0778842149102</c:v>
                </c:pt>
                <c:pt idx="81">
                  <c:v>-1630.0555242470696</c:v>
                </c:pt>
                <c:pt idx="82">
                  <c:v>-1646.8206238567591</c:v>
                </c:pt>
                <c:pt idx="83">
                  <c:v>-1663.3768222567587</c:v>
                </c:pt>
                <c:pt idx="84">
                  <c:v>-1679.7276811400234</c:v>
                </c:pt>
                <c:pt idx="85">
                  <c:v>-1695.8766866354031</c:v>
                </c:pt>
                <c:pt idx="86">
                  <c:v>-1711.8272512066451</c:v>
                </c:pt>
                <c:pt idx="87">
                  <c:v>-1727.5827154965623</c:v>
                </c:pt>
                <c:pt idx="88">
                  <c:v>-1743.146350118122</c:v>
                </c:pt>
                <c:pt idx="89">
                  <c:v>-1758.5213573941987</c:v>
                </c:pt>
                <c:pt idx="90">
                  <c:v>-1773.7108730476284</c:v>
                </c:pt>
                <c:pt idx="91">
                  <c:v>-1788.7179678431849</c:v>
                </c:pt>
                <c:pt idx="92">
                  <c:v>-1803.5456491829896</c:v>
                </c:pt>
                <c:pt idx="93">
                  <c:v>-1818.1968626568773</c:v>
                </c:pt>
                <c:pt idx="94">
                  <c:v>-1832.6744935491129</c:v>
                </c:pt>
                <c:pt idx="95">
                  <c:v>-1846.9813683028838</c:v>
                </c:pt>
                <c:pt idx="96">
                  <c:v>-1861.1202559438598</c:v>
                </c:pt>
                <c:pt idx="97">
                  <c:v>-1875.0938694641422</c:v>
                </c:pt>
                <c:pt idx="98">
                  <c:v>-1888.9048671678288</c:v>
                </c:pt>
                <c:pt idx="99">
                  <c:v>-1902.5558539793947</c:v>
                </c:pt>
                <c:pt idx="100">
                  <c:v>-1916.0493827160494</c:v>
                </c:pt>
                <c:pt idx="101">
                  <c:v>-1929.3879553251936</c:v>
                </c:pt>
                <c:pt idx="102">
                  <c:v>-1942.5740240880414</c:v>
                </c:pt>
                <c:pt idx="103">
                  <c:v>-1955.6099927904636</c:v>
                </c:pt>
                <c:pt idx="104">
                  <c:v>-1968.4982178620485</c:v>
                </c:pt>
                <c:pt idx="105">
                  <c:v>-1981.241009484364</c:v>
                </c:pt>
                <c:pt idx="106">
                  <c:v>-1993.8406326693485</c:v>
                </c:pt>
                <c:pt idx="107">
                  <c:v>-2006.2993083087413</c:v>
                </c:pt>
                <c:pt idx="108">
                  <c:v>-2018.6192141954377</c:v>
                </c:pt>
                <c:pt idx="109">
                  <c:v>-2030.8024860176047</c:v>
                </c:pt>
                <c:pt idx="110">
                  <c:v>-2042.8512183263836</c:v>
                </c:pt>
                <c:pt idx="111">
                  <c:v>-2054.7674654779662</c:v>
                </c:pt>
                <c:pt idx="112">
                  <c:v>-2066.5532425508154</c:v>
                </c:pt>
                <c:pt idx="113">
                  <c:v>-2078.2105262387663</c:v>
                </c:pt>
                <c:pt idx="114">
                  <c:v>-2089.741255720724</c:v>
                </c:pt>
                <c:pt idx="115">
                  <c:v>-2101.1473335076498</c:v>
                </c:pt>
                <c:pt idx="116">
                  <c:v>-2112.4306262675036</c:v>
                </c:pt>
                <c:pt idx="117">
                  <c:v>-2123.5929656287972</c:v>
                </c:pt>
                <c:pt idx="118">
                  <c:v>-2134.63614896337</c:v>
                </c:pt>
                <c:pt idx="119">
                  <c:v>-2145.5619401490121</c:v>
                </c:pt>
                <c:pt idx="120">
                  <c:v>-2156.3720703125</c:v>
                </c:pt>
                <c:pt idx="121">
                  <c:v>-2167.0682385536311</c:v>
                </c:pt>
                <c:pt idx="122">
                  <c:v>-2177.6521126507905</c:v>
                </c:pt>
                <c:pt idx="123">
                  <c:v>-2188.1253297485973</c:v>
                </c:pt>
                <c:pt idx="124">
                  <c:v>-2198.4894970281248</c:v>
                </c:pt>
                <c:pt idx="125">
                  <c:v>-2208.7461923602114</c:v>
                </c:pt>
                <c:pt idx="126">
                  <c:v>-2218.8969649423361</c:v>
                </c:pt>
                <c:pt idx="127">
                  <c:v>-2228.9433359195218</c:v>
                </c:pt>
                <c:pt idx="128">
                  <c:v>-2238.8867989897235</c:v>
                </c:pt>
                <c:pt idx="129">
                  <c:v>-2248.7288209941426</c:v>
                </c:pt>
                <c:pt idx="130">
                  <c:v>-2258.4708424928813</c:v>
                </c:pt>
                <c:pt idx="131">
                  <c:v>-2268.1142783263576</c:v>
                </c:pt>
                <c:pt idx="132">
                  <c:v>-2277.6605181628738</c:v>
                </c:pt>
                <c:pt idx="133">
                  <c:v>-2287.1109270327252</c:v>
                </c:pt>
                <c:pt idx="134">
                  <c:v>-2296.4668458492233</c:v>
                </c:pt>
                <c:pt idx="135">
                  <c:v>-2305.7295919169956</c:v>
                </c:pt>
                <c:pt idx="136">
                  <c:v>-2314.9004594279136</c:v>
                </c:pt>
                <c:pt idx="137">
                  <c:v>-2323.980719944986</c:v>
                </c:pt>
                <c:pt idx="138">
                  <c:v>-2332.9716228745538</c:v>
                </c:pt>
                <c:pt idx="139">
                  <c:v>-2341.8743959270992</c:v>
                </c:pt>
                <c:pt idx="140">
                  <c:v>-2350.6902455669829</c:v>
                </c:pt>
                <c:pt idx="141">
                  <c:v>-2359.4203574514104</c:v>
                </c:pt>
                <c:pt idx="142">
                  <c:v>-2368.0658968589187</c:v>
                </c:pt>
                <c:pt idx="143">
                  <c:v>-2376.6280091076624</c:v>
                </c:pt>
                <c:pt idx="144">
                  <c:v>-2385.1078199637823</c:v>
                </c:pt>
                <c:pt idx="145">
                  <c:v>-2393.5064360401129</c:v>
                </c:pt>
                <c:pt idx="146">
                  <c:v>-2401.8249451854908</c:v>
                </c:pt>
                <c:pt idx="147">
                  <c:v>-2410.0644168649178</c:v>
                </c:pt>
                <c:pt idx="148">
                  <c:v>-2418.2259025308203</c:v>
                </c:pt>
                <c:pt idx="149">
                  <c:v>-2426.3104359856316</c:v>
                </c:pt>
                <c:pt idx="150">
                  <c:v>-2434.3190337359429</c:v>
                </c:pt>
                <c:pt idx="151">
                  <c:v>-2442.2526953384322</c:v>
                </c:pt>
                <c:pt idx="152">
                  <c:v>-2450.1124037377913</c:v>
                </c:pt>
                <c:pt idx="153">
                  <c:v>-2457.8991255968558</c:v>
                </c:pt>
                <c:pt idx="154">
                  <c:v>-2465.613811619156</c:v>
                </c:pt>
                <c:pt idx="155">
                  <c:v>-2473.2573968640645</c:v>
                </c:pt>
                <c:pt idx="156">
                  <c:v>-2480.8308010547471</c:v>
                </c:pt>
                <c:pt idx="157">
                  <c:v>-2488.3349288791032</c:v>
                </c:pt>
                <c:pt idx="158">
                  <c:v>-2495.7706702838659</c:v>
                </c:pt>
                <c:pt idx="159">
                  <c:v>-2503.1389007620464</c:v>
                </c:pt>
                <c:pt idx="160">
                  <c:v>-2510.4404816338974</c:v>
                </c:pt>
                <c:pt idx="161">
                  <c:v>-2517.6762603215402</c:v>
                </c:pt>
                <c:pt idx="162">
                  <c:v>-2524.8470706174467</c:v>
                </c:pt>
                <c:pt idx="163">
                  <c:v>-2531.9537329469058</c:v>
                </c:pt>
                <c:pt idx="164">
                  <c:v>-2538.9970546246464</c:v>
                </c:pt>
                <c:pt idx="165">
                  <c:v>-2545.9778301057449</c:v>
                </c:pt>
                <c:pt idx="166">
                  <c:v>-2552.8968412309823</c:v>
                </c:pt>
                <c:pt idx="167">
                  <c:v>-2559.7548574667717</c:v>
                </c:pt>
                <c:pt idx="168">
                  <c:v>-2566.5526361398079</c:v>
                </c:pt>
                <c:pt idx="169">
                  <c:v>-2573.2909226665538</c:v>
                </c:pt>
                <c:pt idx="170">
                  <c:v>-2579.9704507777083</c:v>
                </c:pt>
                <c:pt idx="171">
                  <c:v>-2586.591942737768</c:v>
                </c:pt>
                <c:pt idx="172">
                  <c:v>-2593.1561095598149</c:v>
                </c:pt>
                <c:pt idx="173">
                  <c:v>-2599.6636512156351</c:v>
                </c:pt>
                <c:pt idx="174">
                  <c:v>-2606.1152568412931</c:v>
                </c:pt>
                <c:pt idx="175">
                  <c:v>-2612.5116049382714</c:v>
                </c:pt>
                <c:pt idx="176">
                  <c:v>-2618.8533635702825</c:v>
                </c:pt>
                <c:pt idx="177">
                  <c:v>-2625.1411905558543</c:v>
                </c:pt>
                <c:pt idx="178">
                  <c:v>-2631.3757336568015</c:v>
                </c:pt>
                <c:pt idx="179">
                  <c:v>-2637.5576307626734</c:v>
                </c:pt>
                <c:pt idx="180">
                  <c:v>-2643.6875100712855</c:v>
                </c:pt>
                <c:pt idx="181">
                  <c:v>-2649.7659902654113</c:v>
                </c:pt>
                <c:pt idx="182">
                  <c:v>-2655.7936806857515</c:v>
                </c:pt>
                <c:pt idx="183">
                  <c:v>-2661.7711815002476</c:v>
                </c:pt>
                <c:pt idx="184">
                  <c:v>-2667.6990838698393</c:v>
                </c:pt>
                <c:pt idx="185">
                  <c:v>-2673.5779701107508</c:v>
                </c:pt>
                <c:pt idx="186">
                  <c:v>-2679.4084138533754</c:v>
                </c:pt>
                <c:pt idx="187">
                  <c:v>-2685.1909801978586</c:v>
                </c:pt>
                <c:pt idx="188">
                  <c:v>-2690.9262258664448</c:v>
                </c:pt>
                <c:pt idx="189">
                  <c:v>-2696.6146993526654</c:v>
                </c:pt>
                <c:pt idx="190">
                  <c:v>-2702.2569410674405</c:v>
                </c:pt>
                <c:pt idx="191">
                  <c:v>-2707.8534834821799</c:v>
                </c:pt>
                <c:pt idx="192">
                  <c:v>-2713.4048512689333</c:v>
                </c:pt>
                <c:pt idx="193">
                  <c:v>-2718.9115614376769</c:v>
                </c:pt>
                <c:pt idx="194">
                  <c:v>-2724.3741234707886</c:v>
                </c:pt>
                <c:pt idx="195">
                  <c:v>-2729.793039454783</c:v>
                </c:pt>
                <c:pt idx="196">
                  <c:v>-2735.1688042093783</c:v>
                </c:pt>
                <c:pt idx="197">
                  <c:v>-2740.5019054139366</c:v>
                </c:pt>
                <c:pt idx="198">
                  <c:v>-2745.7928237313586</c:v>
                </c:pt>
                <c:pt idx="199">
                  <c:v>-2751.0420329294748</c:v>
                </c:pt>
                <c:pt idx="200">
                  <c:v>-2756.25</c:v>
                </c:pt>
              </c:numCache>
            </c:numRef>
          </c:yVal>
          <c:smooth val="1"/>
          <c:extLst>
            <c:ext xmlns:c16="http://schemas.microsoft.com/office/drawing/2014/chart" uri="{C3380CC4-5D6E-409C-BE32-E72D297353CC}">
              <c16:uniqueId val="{00000000-530D-4718-839E-F1B332C041EC}"/>
            </c:ext>
          </c:extLst>
        </c:ser>
        <c:dLbls>
          <c:showLegendKey val="0"/>
          <c:showVal val="0"/>
          <c:showCatName val="0"/>
          <c:showSerName val="0"/>
          <c:showPercent val="0"/>
          <c:showBubbleSize val="0"/>
        </c:dLbls>
        <c:axId val="534201872"/>
        <c:axId val="1"/>
      </c:scatterChart>
      <c:valAx>
        <c:axId val="534201872"/>
        <c:scaling>
          <c:orientation val="minMax"/>
          <c:max val="1"/>
        </c:scaling>
        <c:delete val="0"/>
        <c:axPos val="b"/>
        <c:numFmt formatCode="0.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mn-lt"/>
                <a:ea typeface="Times New Roman"/>
                <a:cs typeface="Times New Roman"/>
              </a:defRPr>
            </a:pPr>
            <a:endParaRPr lang="es-AR"/>
          </a:p>
        </c:txPr>
        <c:crossAx val="1"/>
        <c:crosses val="autoZero"/>
        <c:crossBetween val="midCat"/>
        <c:majorUnit val="0.1"/>
      </c:valAx>
      <c:valAx>
        <c:axId val="1"/>
        <c:scaling>
          <c:orientation val="minMax"/>
        </c:scaling>
        <c:delete val="0"/>
        <c:axPos val="l"/>
        <c:majorGridlines>
          <c:spPr>
            <a:ln w="3175">
              <a:solidFill>
                <a:srgbClr val="000000"/>
              </a:solidFill>
              <a:prstDash val="solid"/>
            </a:ln>
          </c:spPr>
        </c:majorGridlines>
        <c:numFmt formatCode="&quot;$&quot;#,##0_);[Red]\(&quot;$&quot;#,##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n-lt"/>
                <a:ea typeface="Times New Roman"/>
                <a:cs typeface="Times New Roman"/>
              </a:defRPr>
            </a:pPr>
            <a:endParaRPr lang="es-AR"/>
          </a:p>
        </c:txPr>
        <c:crossAx val="534201872"/>
        <c:crosses val="autoZero"/>
        <c:crossBetween val="midCat"/>
      </c:valAx>
      <c:spPr>
        <a:solidFill>
          <a:srgbClr val="FFCC99"/>
        </a:solidFill>
        <a:ln w="12700">
          <a:solidFill>
            <a:srgbClr val="808080"/>
          </a:solidFill>
          <a:prstDash val="solid"/>
        </a:ln>
      </c:spPr>
    </c:plotArea>
    <c:plotVisOnly val="1"/>
    <c:dispBlanksAs val="gap"/>
    <c:showDLblsOverMax val="0"/>
  </c:chart>
  <c:spPr>
    <a:solidFill>
      <a:srgbClr val="FFFFCC"/>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AR"/>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s-AR"/>
              <a:t>VAN</a:t>
            </a:r>
          </a:p>
        </c:rich>
      </c:tx>
      <c:layout>
        <c:manualLayout>
          <c:xMode val="edge"/>
          <c:yMode val="edge"/>
          <c:x val="0.47323043168826689"/>
          <c:y val="3.6544850498338874E-2"/>
        </c:manualLayout>
      </c:layout>
      <c:overlay val="0"/>
      <c:spPr>
        <a:noFill/>
        <a:ln w="25400">
          <a:noFill/>
        </a:ln>
      </c:spPr>
    </c:title>
    <c:autoTitleDeleted val="0"/>
    <c:plotArea>
      <c:layout>
        <c:manualLayout>
          <c:layoutTarget val="inner"/>
          <c:xMode val="edge"/>
          <c:yMode val="edge"/>
          <c:x val="0.14162372764148795"/>
          <c:y val="0.11627925839528784"/>
          <c:w val="0.81519999325344283"/>
          <c:h val="0.80066575066469625"/>
        </c:manualLayout>
      </c:layout>
      <c:scatterChart>
        <c:scatterStyle val="smoothMarker"/>
        <c:varyColors val="0"/>
        <c:ser>
          <c:idx val="0"/>
          <c:order val="0"/>
          <c:tx>
            <c:strRef>
              <c:f>NO_PER!$H$4</c:f>
              <c:strCache>
                <c:ptCount val="1"/>
                <c:pt idx="0">
                  <c:v>VAN</c:v>
                </c:pt>
              </c:strCache>
            </c:strRef>
          </c:tx>
          <c:spPr>
            <a:ln w="25400">
              <a:solidFill>
                <a:srgbClr val="000080"/>
              </a:solidFill>
              <a:prstDash val="solid"/>
            </a:ln>
          </c:spPr>
          <c:marker>
            <c:symbol val="none"/>
          </c:marker>
          <c:xVal>
            <c:numRef>
              <c:f>NO_PER!$G$5:$G$205</c:f>
              <c:numCache>
                <c:formatCode>0.0%</c:formatCode>
                <c:ptCount val="201"/>
                <c:pt idx="0">
                  <c:v>0</c:v>
                </c:pt>
                <c:pt idx="1">
                  <c:v>5.0000000000000001E-3</c:v>
                </c:pt>
                <c:pt idx="2">
                  <c:v>0.01</c:v>
                </c:pt>
                <c:pt idx="3">
                  <c:v>1.4999999999999999E-2</c:v>
                </c:pt>
                <c:pt idx="4">
                  <c:v>0.02</c:v>
                </c:pt>
                <c:pt idx="5">
                  <c:v>2.5000000000000001E-2</c:v>
                </c:pt>
                <c:pt idx="6">
                  <c:v>0.03</c:v>
                </c:pt>
                <c:pt idx="7">
                  <c:v>3.5000000000000003E-2</c:v>
                </c:pt>
                <c:pt idx="8">
                  <c:v>0.04</c:v>
                </c:pt>
                <c:pt idx="9">
                  <c:v>4.4999999999999998E-2</c:v>
                </c:pt>
                <c:pt idx="10">
                  <c:v>0.05</c:v>
                </c:pt>
                <c:pt idx="11">
                  <c:v>5.5E-2</c:v>
                </c:pt>
                <c:pt idx="12">
                  <c:v>0.06</c:v>
                </c:pt>
                <c:pt idx="13">
                  <c:v>6.5000000000000002E-2</c:v>
                </c:pt>
                <c:pt idx="14">
                  <c:v>7.0000000000000007E-2</c:v>
                </c:pt>
                <c:pt idx="15">
                  <c:v>7.4999999999999997E-2</c:v>
                </c:pt>
                <c:pt idx="16">
                  <c:v>0.08</c:v>
                </c:pt>
                <c:pt idx="17">
                  <c:v>8.5000000000000006E-2</c:v>
                </c:pt>
                <c:pt idx="18">
                  <c:v>0.09</c:v>
                </c:pt>
                <c:pt idx="19">
                  <c:v>9.5000000000000001E-2</c:v>
                </c:pt>
                <c:pt idx="20">
                  <c:v>0.1</c:v>
                </c:pt>
                <c:pt idx="21">
                  <c:v>0.105</c:v>
                </c:pt>
                <c:pt idx="22">
                  <c:v>0.11</c:v>
                </c:pt>
                <c:pt idx="23">
                  <c:v>0.115</c:v>
                </c:pt>
                <c:pt idx="24">
                  <c:v>0.12</c:v>
                </c:pt>
                <c:pt idx="25">
                  <c:v>0.125</c:v>
                </c:pt>
                <c:pt idx="26">
                  <c:v>0.13</c:v>
                </c:pt>
                <c:pt idx="27">
                  <c:v>0.13500000000000001</c:v>
                </c:pt>
                <c:pt idx="28">
                  <c:v>0.14000000000000001</c:v>
                </c:pt>
                <c:pt idx="29">
                  <c:v>0.14499999999999999</c:v>
                </c:pt>
                <c:pt idx="30">
                  <c:v>0.15</c:v>
                </c:pt>
                <c:pt idx="31">
                  <c:v>0.155</c:v>
                </c:pt>
                <c:pt idx="32">
                  <c:v>0.16</c:v>
                </c:pt>
                <c:pt idx="33">
                  <c:v>0.16500000000000001</c:v>
                </c:pt>
                <c:pt idx="34">
                  <c:v>0.17</c:v>
                </c:pt>
                <c:pt idx="35">
                  <c:v>0.17499999999999999</c:v>
                </c:pt>
                <c:pt idx="36">
                  <c:v>0.18</c:v>
                </c:pt>
                <c:pt idx="37">
                  <c:v>0.185</c:v>
                </c:pt>
                <c:pt idx="38">
                  <c:v>0.19</c:v>
                </c:pt>
                <c:pt idx="39">
                  <c:v>0.19500000000000001</c:v>
                </c:pt>
                <c:pt idx="40">
                  <c:v>0.2</c:v>
                </c:pt>
                <c:pt idx="41">
                  <c:v>0.20499999999999999</c:v>
                </c:pt>
                <c:pt idx="42">
                  <c:v>0.21</c:v>
                </c:pt>
                <c:pt idx="43">
                  <c:v>0.215</c:v>
                </c:pt>
                <c:pt idx="44">
                  <c:v>0.22</c:v>
                </c:pt>
                <c:pt idx="45">
                  <c:v>0.22500000000000001</c:v>
                </c:pt>
                <c:pt idx="46">
                  <c:v>0.23</c:v>
                </c:pt>
                <c:pt idx="47">
                  <c:v>0.23499999999999999</c:v>
                </c:pt>
                <c:pt idx="48">
                  <c:v>0.24</c:v>
                </c:pt>
                <c:pt idx="49">
                  <c:v>0.245</c:v>
                </c:pt>
                <c:pt idx="50">
                  <c:v>0.25</c:v>
                </c:pt>
                <c:pt idx="51">
                  <c:v>0.255</c:v>
                </c:pt>
                <c:pt idx="52">
                  <c:v>0.26</c:v>
                </c:pt>
                <c:pt idx="53">
                  <c:v>0.26500000000000001</c:v>
                </c:pt>
                <c:pt idx="54">
                  <c:v>0.27</c:v>
                </c:pt>
                <c:pt idx="55">
                  <c:v>0.27500000000000002</c:v>
                </c:pt>
                <c:pt idx="56">
                  <c:v>0.28000000000000003</c:v>
                </c:pt>
                <c:pt idx="57">
                  <c:v>0.28499999999999998</c:v>
                </c:pt>
                <c:pt idx="58">
                  <c:v>0.28999999999999998</c:v>
                </c:pt>
                <c:pt idx="59">
                  <c:v>0.29499999999999998</c:v>
                </c:pt>
                <c:pt idx="60">
                  <c:v>0.3</c:v>
                </c:pt>
                <c:pt idx="61">
                  <c:v>0.30499999999999999</c:v>
                </c:pt>
                <c:pt idx="62">
                  <c:v>0.31</c:v>
                </c:pt>
                <c:pt idx="63">
                  <c:v>0.315</c:v>
                </c:pt>
                <c:pt idx="64">
                  <c:v>0.32</c:v>
                </c:pt>
                <c:pt idx="65">
                  <c:v>0.32500000000000001</c:v>
                </c:pt>
                <c:pt idx="66">
                  <c:v>0.33</c:v>
                </c:pt>
                <c:pt idx="67">
                  <c:v>0.33500000000000002</c:v>
                </c:pt>
                <c:pt idx="68">
                  <c:v>0.34</c:v>
                </c:pt>
                <c:pt idx="69">
                  <c:v>0.34499999999999997</c:v>
                </c:pt>
                <c:pt idx="70">
                  <c:v>0.35</c:v>
                </c:pt>
                <c:pt idx="71">
                  <c:v>0.35499999999999998</c:v>
                </c:pt>
                <c:pt idx="72">
                  <c:v>0.36</c:v>
                </c:pt>
                <c:pt idx="73">
                  <c:v>0.36499999999999999</c:v>
                </c:pt>
                <c:pt idx="74">
                  <c:v>0.37</c:v>
                </c:pt>
                <c:pt idx="75">
                  <c:v>0.375</c:v>
                </c:pt>
                <c:pt idx="76">
                  <c:v>0.38</c:v>
                </c:pt>
                <c:pt idx="77">
                  <c:v>0.38500000000000001</c:v>
                </c:pt>
                <c:pt idx="78">
                  <c:v>0.39</c:v>
                </c:pt>
                <c:pt idx="79">
                  <c:v>0.39500000000000002</c:v>
                </c:pt>
                <c:pt idx="80">
                  <c:v>0.4</c:v>
                </c:pt>
                <c:pt idx="81">
                  <c:v>0.40500000000000003</c:v>
                </c:pt>
                <c:pt idx="82">
                  <c:v>0.41</c:v>
                </c:pt>
                <c:pt idx="83">
                  <c:v>0.41499999999999998</c:v>
                </c:pt>
                <c:pt idx="84">
                  <c:v>0.42</c:v>
                </c:pt>
                <c:pt idx="85">
                  <c:v>0.42499999999999999</c:v>
                </c:pt>
                <c:pt idx="86">
                  <c:v>0.43</c:v>
                </c:pt>
                <c:pt idx="87">
                  <c:v>0.435</c:v>
                </c:pt>
                <c:pt idx="88">
                  <c:v>0.44</c:v>
                </c:pt>
                <c:pt idx="89">
                  <c:v>0.44500000000000001</c:v>
                </c:pt>
                <c:pt idx="90">
                  <c:v>0.45</c:v>
                </c:pt>
                <c:pt idx="91">
                  <c:v>0.45500000000000002</c:v>
                </c:pt>
                <c:pt idx="92">
                  <c:v>0.46</c:v>
                </c:pt>
                <c:pt idx="93">
                  <c:v>0.46500000000000002</c:v>
                </c:pt>
                <c:pt idx="94">
                  <c:v>0.47</c:v>
                </c:pt>
                <c:pt idx="95">
                  <c:v>0.47499999999999998</c:v>
                </c:pt>
                <c:pt idx="96">
                  <c:v>0.48</c:v>
                </c:pt>
                <c:pt idx="97">
                  <c:v>0.48499999999999999</c:v>
                </c:pt>
                <c:pt idx="98">
                  <c:v>0.49</c:v>
                </c:pt>
                <c:pt idx="99">
                  <c:v>0.495</c:v>
                </c:pt>
                <c:pt idx="100">
                  <c:v>0.5</c:v>
                </c:pt>
                <c:pt idx="101">
                  <c:v>0.505</c:v>
                </c:pt>
                <c:pt idx="102">
                  <c:v>0.51</c:v>
                </c:pt>
                <c:pt idx="103">
                  <c:v>0.51500000000000001</c:v>
                </c:pt>
                <c:pt idx="104">
                  <c:v>0.52</c:v>
                </c:pt>
                <c:pt idx="105">
                  <c:v>0.52500000000000002</c:v>
                </c:pt>
                <c:pt idx="106">
                  <c:v>0.53</c:v>
                </c:pt>
                <c:pt idx="107">
                  <c:v>0.53500000000000003</c:v>
                </c:pt>
                <c:pt idx="108">
                  <c:v>0.54</c:v>
                </c:pt>
                <c:pt idx="109">
                  <c:v>0.54500000000000004</c:v>
                </c:pt>
                <c:pt idx="110">
                  <c:v>0.55000000000000004</c:v>
                </c:pt>
                <c:pt idx="111">
                  <c:v>0.55500000000000005</c:v>
                </c:pt>
                <c:pt idx="112">
                  <c:v>0.56000000000000005</c:v>
                </c:pt>
                <c:pt idx="113">
                  <c:v>0.56499999999999995</c:v>
                </c:pt>
                <c:pt idx="114">
                  <c:v>0.56999999999999995</c:v>
                </c:pt>
                <c:pt idx="115">
                  <c:v>0.57499999999999996</c:v>
                </c:pt>
                <c:pt idx="116">
                  <c:v>0.57999999999999996</c:v>
                </c:pt>
                <c:pt idx="117">
                  <c:v>0.58499999999999996</c:v>
                </c:pt>
                <c:pt idx="118">
                  <c:v>0.59</c:v>
                </c:pt>
                <c:pt idx="119">
                  <c:v>0.59499999999999997</c:v>
                </c:pt>
                <c:pt idx="120">
                  <c:v>0.6</c:v>
                </c:pt>
                <c:pt idx="121">
                  <c:v>0.60499999999999998</c:v>
                </c:pt>
                <c:pt idx="122">
                  <c:v>0.61</c:v>
                </c:pt>
                <c:pt idx="123">
                  <c:v>0.61499999999999999</c:v>
                </c:pt>
                <c:pt idx="124">
                  <c:v>0.62</c:v>
                </c:pt>
                <c:pt idx="125">
                  <c:v>0.625</c:v>
                </c:pt>
                <c:pt idx="126">
                  <c:v>0.63</c:v>
                </c:pt>
                <c:pt idx="127">
                  <c:v>0.63500000000000001</c:v>
                </c:pt>
                <c:pt idx="128">
                  <c:v>0.64</c:v>
                </c:pt>
                <c:pt idx="129">
                  <c:v>0.64500000000000002</c:v>
                </c:pt>
                <c:pt idx="130">
                  <c:v>0.65</c:v>
                </c:pt>
                <c:pt idx="131">
                  <c:v>0.65500000000000003</c:v>
                </c:pt>
                <c:pt idx="132">
                  <c:v>0.66</c:v>
                </c:pt>
                <c:pt idx="133">
                  <c:v>0.66500000000000004</c:v>
                </c:pt>
                <c:pt idx="134">
                  <c:v>0.67</c:v>
                </c:pt>
                <c:pt idx="135">
                  <c:v>0.67500000000000004</c:v>
                </c:pt>
                <c:pt idx="136">
                  <c:v>0.68</c:v>
                </c:pt>
                <c:pt idx="137">
                  <c:v>0.68500000000000005</c:v>
                </c:pt>
                <c:pt idx="138">
                  <c:v>0.69</c:v>
                </c:pt>
                <c:pt idx="139">
                  <c:v>0.69499999999999995</c:v>
                </c:pt>
                <c:pt idx="140">
                  <c:v>0.7</c:v>
                </c:pt>
                <c:pt idx="141">
                  <c:v>0.70499999999999996</c:v>
                </c:pt>
                <c:pt idx="142">
                  <c:v>0.71</c:v>
                </c:pt>
                <c:pt idx="143">
                  <c:v>0.71499999999999997</c:v>
                </c:pt>
                <c:pt idx="144">
                  <c:v>0.72</c:v>
                </c:pt>
                <c:pt idx="145">
                  <c:v>0.72499999999999998</c:v>
                </c:pt>
                <c:pt idx="146">
                  <c:v>0.73</c:v>
                </c:pt>
                <c:pt idx="147">
                  <c:v>0.73499999999999999</c:v>
                </c:pt>
                <c:pt idx="148">
                  <c:v>0.74</c:v>
                </c:pt>
                <c:pt idx="149">
                  <c:v>0.745</c:v>
                </c:pt>
                <c:pt idx="150">
                  <c:v>0.75</c:v>
                </c:pt>
                <c:pt idx="151">
                  <c:v>0.755</c:v>
                </c:pt>
                <c:pt idx="152">
                  <c:v>0.76</c:v>
                </c:pt>
                <c:pt idx="153">
                  <c:v>0.76500000000000001</c:v>
                </c:pt>
                <c:pt idx="154">
                  <c:v>0.77</c:v>
                </c:pt>
                <c:pt idx="155">
                  <c:v>0.77500000000000002</c:v>
                </c:pt>
                <c:pt idx="156">
                  <c:v>0.78</c:v>
                </c:pt>
                <c:pt idx="157">
                  <c:v>0.78500000000000003</c:v>
                </c:pt>
                <c:pt idx="158">
                  <c:v>0.79</c:v>
                </c:pt>
                <c:pt idx="159">
                  <c:v>0.79500000000000004</c:v>
                </c:pt>
                <c:pt idx="160">
                  <c:v>0.8</c:v>
                </c:pt>
                <c:pt idx="161">
                  <c:v>0.80500000000000005</c:v>
                </c:pt>
                <c:pt idx="162">
                  <c:v>0.81</c:v>
                </c:pt>
                <c:pt idx="163">
                  <c:v>0.81499999999999995</c:v>
                </c:pt>
                <c:pt idx="164">
                  <c:v>0.82</c:v>
                </c:pt>
                <c:pt idx="165">
                  <c:v>0.82499999999999996</c:v>
                </c:pt>
                <c:pt idx="166">
                  <c:v>0.83</c:v>
                </c:pt>
                <c:pt idx="167">
                  <c:v>0.83499999999999996</c:v>
                </c:pt>
                <c:pt idx="168">
                  <c:v>0.84</c:v>
                </c:pt>
                <c:pt idx="169">
                  <c:v>0.84499999999999997</c:v>
                </c:pt>
                <c:pt idx="170">
                  <c:v>0.85</c:v>
                </c:pt>
                <c:pt idx="171">
                  <c:v>0.85499999999999998</c:v>
                </c:pt>
                <c:pt idx="172">
                  <c:v>0.86</c:v>
                </c:pt>
                <c:pt idx="173">
                  <c:v>0.86499999999999999</c:v>
                </c:pt>
                <c:pt idx="174">
                  <c:v>0.87</c:v>
                </c:pt>
                <c:pt idx="175">
                  <c:v>0.875</c:v>
                </c:pt>
                <c:pt idx="176">
                  <c:v>0.88</c:v>
                </c:pt>
                <c:pt idx="177">
                  <c:v>0.88500000000000001</c:v>
                </c:pt>
                <c:pt idx="178">
                  <c:v>0.89</c:v>
                </c:pt>
                <c:pt idx="179">
                  <c:v>0.89500000000000002</c:v>
                </c:pt>
                <c:pt idx="180">
                  <c:v>0.9</c:v>
                </c:pt>
                <c:pt idx="181">
                  <c:v>0.90500000000000003</c:v>
                </c:pt>
                <c:pt idx="182">
                  <c:v>0.91</c:v>
                </c:pt>
                <c:pt idx="183">
                  <c:v>0.91500000000000004</c:v>
                </c:pt>
                <c:pt idx="184">
                  <c:v>0.92</c:v>
                </c:pt>
                <c:pt idx="185">
                  <c:v>0.92500000000000004</c:v>
                </c:pt>
                <c:pt idx="186">
                  <c:v>0.93</c:v>
                </c:pt>
                <c:pt idx="187">
                  <c:v>0.93500000000000005</c:v>
                </c:pt>
                <c:pt idx="188">
                  <c:v>0.94</c:v>
                </c:pt>
                <c:pt idx="189">
                  <c:v>0.94499999999999995</c:v>
                </c:pt>
                <c:pt idx="190">
                  <c:v>0.95</c:v>
                </c:pt>
                <c:pt idx="191">
                  <c:v>0.95499999999999996</c:v>
                </c:pt>
                <c:pt idx="192">
                  <c:v>0.96</c:v>
                </c:pt>
                <c:pt idx="193">
                  <c:v>0.96499999999999997</c:v>
                </c:pt>
                <c:pt idx="194">
                  <c:v>0.97</c:v>
                </c:pt>
                <c:pt idx="195">
                  <c:v>0.97499999999999998</c:v>
                </c:pt>
                <c:pt idx="196">
                  <c:v>0.98</c:v>
                </c:pt>
                <c:pt idx="197">
                  <c:v>0.98499999999999999</c:v>
                </c:pt>
                <c:pt idx="198">
                  <c:v>0.99</c:v>
                </c:pt>
                <c:pt idx="199">
                  <c:v>0.995</c:v>
                </c:pt>
                <c:pt idx="200">
                  <c:v>1</c:v>
                </c:pt>
              </c:numCache>
            </c:numRef>
          </c:xVal>
          <c:yVal>
            <c:numRef>
              <c:f>NO_PER!$H$5:$H$205</c:f>
              <c:numCache>
                <c:formatCode>"$"#,##0.00_);[Red]\("$"#,##0.00\)</c:formatCode>
                <c:ptCount val="201"/>
                <c:pt idx="0">
                  <c:v>200</c:v>
                </c:pt>
                <c:pt idx="1">
                  <c:v>187.35278457016466</c:v>
                </c:pt>
                <c:pt idx="2">
                  <c:v>174.81827856294319</c:v>
                </c:pt>
                <c:pt idx="3">
                  <c:v>162.394887044293</c:v>
                </c:pt>
                <c:pt idx="4">
                  <c:v>150.08104568787019</c:v>
                </c:pt>
                <c:pt idx="5">
                  <c:v>137.87522003693198</c:v>
                </c:pt>
                <c:pt idx="6">
                  <c:v>125.7759047875993</c:v>
                </c:pt>
                <c:pt idx="7">
                  <c:v>113.78162309277639</c:v>
                </c:pt>
                <c:pt idx="8">
                  <c:v>101.89092588602728</c:v>
                </c:pt>
                <c:pt idx="9">
                  <c:v>90.1023912247407</c:v>
                </c:pt>
                <c:pt idx="10">
                  <c:v>78.414623651949569</c:v>
                </c:pt>
                <c:pt idx="11">
                  <c:v>66.826253576180761</c:v>
                </c:pt>
                <c:pt idx="12">
                  <c:v>55.335936668745376</c:v>
                </c:pt>
                <c:pt idx="13">
                  <c:v>43.942353277899656</c:v>
                </c:pt>
                <c:pt idx="14">
                  <c:v>32.644207859317021</c:v>
                </c:pt>
                <c:pt idx="15">
                  <c:v>21.440228422361997</c:v>
                </c:pt>
                <c:pt idx="16">
                  <c:v>10.329165991622403</c:v>
                </c:pt>
                <c:pt idx="17">
                  <c:v>-0.69020591674291154</c:v>
                </c:pt>
                <c:pt idx="18">
                  <c:v>-11.619091804372488</c:v>
                </c:pt>
                <c:pt idx="19">
                  <c:v>-22.458674686187919</c:v>
                </c:pt>
                <c:pt idx="20">
                  <c:v>-33.210116572475044</c:v>
                </c:pt>
                <c:pt idx="21">
                  <c:v>-43.874558937962775</c:v>
                </c:pt>
                <c:pt idx="22">
                  <c:v>-54.453123178319856</c:v>
                </c:pt>
                <c:pt idx="23">
                  <c:v>-64.946911054450197</c:v>
                </c:pt>
                <c:pt idx="24">
                  <c:v>-75.357005124984198</c:v>
                </c:pt>
                <c:pt idx="25">
                  <c:v>-85.684469167312614</c:v>
                </c:pt>
                <c:pt idx="26">
                  <c:v>-95.930348587536287</c:v>
                </c:pt>
                <c:pt idx="27">
                  <c:v>-106.09567081964906</c:v>
                </c:pt>
                <c:pt idx="28">
                  <c:v>-116.18144571430935</c:v>
                </c:pt>
                <c:pt idx="29">
                  <c:v>-126.18866591749338</c:v>
                </c:pt>
                <c:pt idx="30">
                  <c:v>-136.11830723935248</c:v>
                </c:pt>
                <c:pt idx="31">
                  <c:v>-145.97132901356417</c:v>
                </c:pt>
                <c:pt idx="32">
                  <c:v>-155.74867444746144</c:v>
                </c:pt>
                <c:pt idx="33">
                  <c:v>-165.45127096322108</c:v>
                </c:pt>
                <c:pt idx="34">
                  <c:v>-175.08003053036884</c:v>
                </c:pt>
                <c:pt idx="35">
                  <c:v>-184.63584998987142</c:v>
                </c:pt>
                <c:pt idx="36">
                  <c:v>-194.11961137004903</c:v>
                </c:pt>
                <c:pt idx="37">
                  <c:v>-203.53218219456528</c:v>
                </c:pt>
                <c:pt idx="38">
                  <c:v>-212.87441578270284</c:v>
                </c:pt>
                <c:pt idx="39">
                  <c:v>-222.14715154218607</c:v>
                </c:pt>
                <c:pt idx="40">
                  <c:v>-231.35121525472277</c:v>
                </c:pt>
                <c:pt idx="41">
                  <c:v>-240.48741935451551</c:v>
                </c:pt>
                <c:pt idx="42">
                  <c:v>-249.55656319991613</c:v>
                </c:pt>
                <c:pt idx="43">
                  <c:v>-258.55943333843766</c:v>
                </c:pt>
                <c:pt idx="44">
                  <c:v>-267.49680376530375</c:v>
                </c:pt>
                <c:pt idx="45">
                  <c:v>-276.36943617572422</c:v>
                </c:pt>
                <c:pt idx="46">
                  <c:v>-285.17808021107362</c:v>
                </c:pt>
                <c:pt idx="47">
                  <c:v>-293.92347369913705</c:v>
                </c:pt>
                <c:pt idx="48">
                  <c:v>-302.60634288860842</c:v>
                </c:pt>
                <c:pt idx="49">
                  <c:v>-311.22740267797565</c:v>
                </c:pt>
                <c:pt idx="50">
                  <c:v>-319.78735683897366</c:v>
                </c:pt>
                <c:pt idx="51">
                  <c:v>-328.28689823474656</c:v>
                </c:pt>
                <c:pt idx="52">
                  <c:v>-336.726709032852</c:v>
                </c:pt>
                <c:pt idx="53">
                  <c:v>-345.10746091327769</c:v>
                </c:pt>
                <c:pt idx="54">
                  <c:v>-353.42981527157485</c:v>
                </c:pt>
                <c:pt idx="55">
                  <c:v>-361.6944234172754</c:v>
                </c:pt>
                <c:pt idx="56">
                  <c:v>-369.90192676768697</c:v>
                </c:pt>
                <c:pt idx="57">
                  <c:v>-378.05295703721788</c:v>
                </c:pt>
                <c:pt idx="58">
                  <c:v>-386.14813642233969</c:v>
                </c:pt>
                <c:pt idx="59">
                  <c:v>-394.18807778230519</c:v>
                </c:pt>
                <c:pt idx="60">
                  <c:v>-402.17338481574018</c:v>
                </c:pt>
                <c:pt idx="61">
                  <c:v>-410.10465223321626</c:v>
                </c:pt>
                <c:pt idx="62">
                  <c:v>-417.98246592590738</c:v>
                </c:pt>
                <c:pt idx="63">
                  <c:v>-425.80740313044294</c:v>
                </c:pt>
                <c:pt idx="64">
                  <c:v>-433.58003259005034</c:v>
                </c:pt>
                <c:pt idx="65">
                  <c:v>-441.30091471208323</c:v>
                </c:pt>
                <c:pt idx="66">
                  <c:v>-448.97060172204306</c:v>
                </c:pt>
                <c:pt idx="67">
                  <c:v>-456.58963781416026</c:v>
                </c:pt>
                <c:pt idx="68">
                  <c:v>-464.15855929865597</c:v>
                </c:pt>
                <c:pt idx="69">
                  <c:v>-471.67789474573908</c:v>
                </c:pt>
                <c:pt idx="70">
                  <c:v>-479.14816512645132</c:v>
                </c:pt>
                <c:pt idx="71">
                  <c:v>-486.56988395041367</c:v>
                </c:pt>
                <c:pt idx="72">
                  <c:v>-493.94355740057699</c:v>
                </c:pt>
                <c:pt idx="73">
                  <c:v>-501.26968446504168</c:v>
                </c:pt>
                <c:pt idx="74">
                  <c:v>-508.54875706601263</c:v>
                </c:pt>
                <c:pt idx="75">
                  <c:v>-515.78126018598778</c:v>
                </c:pt>
                <c:pt idx="76">
                  <c:v>-522.96767199121939</c:v>
                </c:pt>
                <c:pt idx="77">
                  <c:v>-530.108463952536</c:v>
                </c:pt>
                <c:pt idx="78">
                  <c:v>-537.20410096359092</c:v>
                </c:pt>
                <c:pt idx="79">
                  <c:v>-544.25504145658454</c:v>
                </c:pt>
                <c:pt idx="80">
                  <c:v>-551.26173751554643</c:v>
                </c:pt>
                <c:pt idx="81">
                  <c:v>-558.22463498722118</c:v>
                </c:pt>
                <c:pt idx="82">
                  <c:v>-565.14417358961725</c:v>
                </c:pt>
                <c:pt idx="83">
                  <c:v>-572.02078701829191</c:v>
                </c:pt>
                <c:pt idx="84">
                  <c:v>-578.85490305040526</c:v>
                </c:pt>
                <c:pt idx="85">
                  <c:v>-585.64694364661773</c:v>
                </c:pt>
                <c:pt idx="86">
                  <c:v>-592.39732505086806</c:v>
                </c:pt>
                <c:pt idx="87">
                  <c:v>-599.10645788809597</c:v>
                </c:pt>
                <c:pt idx="88">
                  <c:v>-605.77474725994603</c:v>
                </c:pt>
                <c:pt idx="89">
                  <c:v>-612.40259283851742</c:v>
                </c:pt>
                <c:pt idx="90">
                  <c:v>-618.99038895818705</c:v>
                </c:pt>
                <c:pt idx="91">
                  <c:v>-625.53852470557001</c:v>
                </c:pt>
                <c:pt idx="92">
                  <c:v>-632.04738400764791</c:v>
                </c:pt>
                <c:pt idx="93">
                  <c:v>-638.51734571812108</c:v>
                </c:pt>
                <c:pt idx="94">
                  <c:v>-644.94878370201172</c:v>
                </c:pt>
                <c:pt idx="95">
                  <c:v>-651.34206691857628</c:v>
                </c:pt>
                <c:pt idx="96">
                  <c:v>-657.69755950254853</c:v>
                </c:pt>
                <c:pt idx="97">
                  <c:v>-664.01562084377167</c:v>
                </c:pt>
                <c:pt idx="98">
                  <c:v>-670.29660566523796</c:v>
                </c:pt>
                <c:pt idx="99">
                  <c:v>-676.54086409958734</c:v>
                </c:pt>
                <c:pt idx="100">
                  <c:v>-682.74874176409219</c:v>
                </c:pt>
                <c:pt idx="101">
                  <c:v>-688.9205798341726</c:v>
                </c:pt>
                <c:pt idx="102">
                  <c:v>-695.0567151154587</c:v>
                </c:pt>
                <c:pt idx="103">
                  <c:v>-701.15748011445498</c:v>
                </c:pt>
                <c:pt idx="104">
                  <c:v>-707.22320310781936</c:v>
                </c:pt>
                <c:pt idx="105">
                  <c:v>-713.25420821030514</c:v>
                </c:pt>
                <c:pt idx="106">
                  <c:v>-719.25081544137959</c:v>
                </c:pt>
                <c:pt idx="107">
                  <c:v>-725.21334079056317</c:v>
                </c:pt>
                <c:pt idx="108">
                  <c:v>-731.14209628151184</c:v>
                </c:pt>
                <c:pt idx="109">
                  <c:v>-737.03739003486714</c:v>
                </c:pt>
                <c:pt idx="110">
                  <c:v>-742.89952632991356</c:v>
                </c:pt>
                <c:pt idx="111">
                  <c:v>-748.72880566505307</c:v>
                </c:pt>
                <c:pt idx="112">
                  <c:v>-754.52552481713951</c:v>
                </c:pt>
                <c:pt idx="113">
                  <c:v>-760.2899768996881</c:v>
                </c:pt>
                <c:pt idx="114">
                  <c:v>-766.0224514199848</c:v>
                </c:pt>
                <c:pt idx="115">
                  <c:v>-771.7232343351277</c:v>
                </c:pt>
                <c:pt idx="116">
                  <c:v>-777.39260810701512</c:v>
                </c:pt>
                <c:pt idx="117">
                  <c:v>-783.03085175631031</c:v>
                </c:pt>
                <c:pt idx="118">
                  <c:v>-788.63824091539391</c:v>
                </c:pt>
                <c:pt idx="119">
                  <c:v>-794.21504788034781</c:v>
                </c:pt>
                <c:pt idx="120">
                  <c:v>-799.76154166196329</c:v>
                </c:pt>
                <c:pt idx="121">
                  <c:v>-805.27798803581868</c:v>
                </c:pt>
                <c:pt idx="122">
                  <c:v>-810.76464959143345</c:v>
                </c:pt>
                <c:pt idx="123">
                  <c:v>-816.22178578052171</c:v>
                </c:pt>
                <c:pt idx="124">
                  <c:v>-821.6496529643639</c:v>
                </c:pt>
                <c:pt idx="125">
                  <c:v>-827.04850446031878</c:v>
                </c:pt>
                <c:pt idx="126">
                  <c:v>-832.41859058749162</c:v>
                </c:pt>
                <c:pt idx="127">
                  <c:v>-837.76015871157142</c:v>
                </c:pt>
                <c:pt idx="128">
                  <c:v>-843.07345328886595</c:v>
                </c:pt>
                <c:pt idx="129">
                  <c:v>-848.3587159095398</c:v>
                </c:pt>
                <c:pt idx="130">
                  <c:v>-853.61618534008062</c:v>
                </c:pt>
                <c:pt idx="131">
                  <c:v>-858.8460975650105</c:v>
                </c:pt>
                <c:pt idx="132">
                  <c:v>-864.04868582784297</c:v>
                </c:pt>
                <c:pt idx="133">
                  <c:v>-869.22418067132344</c:v>
                </c:pt>
                <c:pt idx="134">
                  <c:v>-874.37280997695507</c:v>
                </c:pt>
                <c:pt idx="135">
                  <c:v>-879.49479900382289</c:v>
                </c:pt>
                <c:pt idx="136">
                  <c:v>-884.59037042673947</c:v>
                </c:pt>
                <c:pt idx="137">
                  <c:v>-889.65974437371983</c:v>
                </c:pt>
                <c:pt idx="138">
                  <c:v>-894.70313846279839</c:v>
                </c:pt>
                <c:pt idx="139">
                  <c:v>-899.72076783821012</c:v>
                </c:pt>
                <c:pt idx="140">
                  <c:v>-904.7128452059352</c:v>
                </c:pt>
                <c:pt idx="141">
                  <c:v>-909.67958086863428</c:v>
                </c:pt>
                <c:pt idx="142">
                  <c:v>-914.62118275997636</c:v>
                </c:pt>
                <c:pt idx="143">
                  <c:v>-919.53785647837549</c:v>
                </c:pt>
                <c:pt idx="144">
                  <c:v>-924.42980532014963</c:v>
                </c:pt>
                <c:pt idx="145">
                  <c:v>-929.29723031211051</c:v>
                </c:pt>
                <c:pt idx="146">
                  <c:v>-934.14033024359424</c:v>
                </c:pt>
                <c:pt idx="147">
                  <c:v>-938.95930169795452</c:v>
                </c:pt>
                <c:pt idx="148">
                  <c:v>-943.75433908351226</c:v>
                </c:pt>
                <c:pt idx="149">
                  <c:v>-948.52563466398692</c:v>
                </c:pt>
                <c:pt idx="150">
                  <c:v>-953.27337858840849</c:v>
                </c:pt>
                <c:pt idx="151">
                  <c:v>-957.99775892053708</c:v>
                </c:pt>
                <c:pt idx="152">
                  <c:v>-962.69896166777676</c:v>
                </c:pt>
                <c:pt idx="153">
                  <c:v>-967.37717080961215</c:v>
                </c:pt>
                <c:pt idx="154">
                  <c:v>-972.03256832556849</c:v>
                </c:pt>
                <c:pt idx="155">
                  <c:v>-976.66533422270845</c:v>
                </c:pt>
                <c:pt idx="156">
                  <c:v>-981.27564656267077</c:v>
                </c:pt>
                <c:pt idx="157">
                  <c:v>-985.86368148826409</c:v>
                </c:pt>
                <c:pt idx="158">
                  <c:v>-990.42961324961868</c:v>
                </c:pt>
                <c:pt idx="159">
                  <c:v>-994.97361422991139</c:v>
                </c:pt>
                <c:pt idx="160">
                  <c:v>-999.49585497066698</c:v>
                </c:pt>
                <c:pt idx="161">
                  <c:v>-1003.9965041966466</c:v>
                </c:pt>
                <c:pt idx="162">
                  <c:v>-1008.4757288403296</c:v>
                </c:pt>
                <c:pt idx="163">
                  <c:v>-1012.9336940659972</c:v>
                </c:pt>
                <c:pt idx="164">
                  <c:v>-1017.3705632934272</c:v>
                </c:pt>
                <c:pt idx="165">
                  <c:v>-1021.7864982212039</c:v>
                </c:pt>
                <c:pt idx="166">
                  <c:v>-1026.1816588496515</c:v>
                </c:pt>
                <c:pt idx="167">
                  <c:v>-1030.5562035034013</c:v>
                </c:pt>
                <c:pt idx="168">
                  <c:v>-1034.9102888535954</c:v>
                </c:pt>
                <c:pt idx="169">
                  <c:v>-1039.2440699397339</c:v>
                </c:pt>
                <c:pt idx="170">
                  <c:v>-1043.5577001911779</c:v>
                </c:pt>
                <c:pt idx="171">
                  <c:v>-1047.8513314483055</c:v>
                </c:pt>
                <c:pt idx="172">
                  <c:v>-1052.1251139833366</c:v>
                </c:pt>
                <c:pt idx="173">
                  <c:v>-1056.3791965208256</c:v>
                </c:pt>
                <c:pt idx="174">
                  <c:v>-1060.6137262578306</c:v>
                </c:pt>
                <c:pt idx="175">
                  <c:v>-1064.8288488837666</c:v>
                </c:pt>
                <c:pt idx="176">
                  <c:v>-1069.0247085999501</c:v>
                </c:pt>
                <c:pt idx="177">
                  <c:v>-1073.2014481388301</c:v>
                </c:pt>
                <c:pt idx="178">
                  <c:v>-1077.3592087829293</c:v>
                </c:pt>
                <c:pt idx="179">
                  <c:v>-1081.498130383477</c:v>
                </c:pt>
                <c:pt idx="180">
                  <c:v>-1085.6183513787703</c:v>
                </c:pt>
                <c:pt idx="181">
                  <c:v>-1089.7200088122356</c:v>
                </c:pt>
                <c:pt idx="182">
                  <c:v>-1093.8032383502175</c:v>
                </c:pt>
                <c:pt idx="183">
                  <c:v>-1097.8681742994972</c:v>
                </c:pt>
                <c:pt idx="184">
                  <c:v>-1101.9149496245341</c:v>
                </c:pt>
                <c:pt idx="185">
                  <c:v>-1105.9436959644509</c:v>
                </c:pt>
                <c:pt idx="186">
                  <c:v>-1109.9545436497556</c:v>
                </c:pt>
                <c:pt idx="187">
                  <c:v>-1113.9476217188062</c:v>
                </c:pt>
                <c:pt idx="188">
                  <c:v>-1117.9230579340331</c:v>
                </c:pt>
                <c:pt idx="189">
                  <c:v>-1121.8809787979062</c:v>
                </c:pt>
                <c:pt idx="190">
                  <c:v>-1125.8215095686687</c:v>
                </c:pt>
                <c:pt idx="191">
                  <c:v>-1129.7447742758284</c:v>
                </c:pt>
                <c:pt idx="192">
                  <c:v>-1133.6508957354185</c:v>
                </c:pt>
                <c:pt idx="193">
                  <c:v>-1137.5399955650303</c:v>
                </c:pt>
                <c:pt idx="194">
                  <c:v>-1141.4121941986168</c:v>
                </c:pt>
                <c:pt idx="195">
                  <c:v>-1145.267610901082</c:v>
                </c:pt>
                <c:pt idx="196">
                  <c:v>-1149.1063637826467</c:v>
                </c:pt>
                <c:pt idx="197">
                  <c:v>-1152.9285698130057</c:v>
                </c:pt>
                <c:pt idx="198">
                  <c:v>-1156.7343448352744</c:v>
                </c:pt>
                <c:pt idx="199">
                  <c:v>-1160.5238035797258</c:v>
                </c:pt>
                <c:pt idx="200">
                  <c:v>-1164.2970596773303</c:v>
                </c:pt>
              </c:numCache>
            </c:numRef>
          </c:yVal>
          <c:smooth val="1"/>
          <c:extLst>
            <c:ext xmlns:c16="http://schemas.microsoft.com/office/drawing/2014/chart" uri="{C3380CC4-5D6E-409C-BE32-E72D297353CC}">
              <c16:uniqueId val="{00000000-320B-4B00-9571-3F688283AA49}"/>
            </c:ext>
          </c:extLst>
        </c:ser>
        <c:dLbls>
          <c:showLegendKey val="0"/>
          <c:showVal val="0"/>
          <c:showCatName val="0"/>
          <c:showSerName val="0"/>
          <c:showPercent val="0"/>
          <c:showBubbleSize val="0"/>
        </c:dLbls>
        <c:axId val="464315008"/>
        <c:axId val="1"/>
      </c:scatterChart>
      <c:valAx>
        <c:axId val="464315008"/>
        <c:scaling>
          <c:orientation val="minMax"/>
          <c:max val="1"/>
        </c:scaling>
        <c:delete val="0"/>
        <c:axPos val="b"/>
        <c:numFmt formatCode="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n-lt"/>
                <a:ea typeface="CG Times"/>
                <a:cs typeface="CG Times"/>
              </a:defRPr>
            </a:pPr>
            <a:endParaRPr lang="es-AR"/>
          </a:p>
        </c:txPr>
        <c:crossAx val="1"/>
        <c:crosses val="autoZero"/>
        <c:crossBetween val="midCat"/>
        <c:majorUnit val="0.1"/>
      </c:valAx>
      <c:valAx>
        <c:axId val="1"/>
        <c:scaling>
          <c:orientation val="minMax"/>
        </c:scaling>
        <c:delete val="0"/>
        <c:axPos val="l"/>
        <c:majorGridlines>
          <c:spPr>
            <a:ln w="3175">
              <a:solidFill>
                <a:srgbClr val="000000"/>
              </a:solidFill>
              <a:prstDash val="solid"/>
            </a:ln>
          </c:spPr>
        </c:majorGridlines>
        <c:numFmt formatCode="&quot;$&quot;#,##0.00_);[Red]\(&quot;$&quot;#,##0.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n-lt"/>
                <a:ea typeface="Arial"/>
                <a:cs typeface="Arial"/>
              </a:defRPr>
            </a:pPr>
            <a:endParaRPr lang="es-AR"/>
          </a:p>
        </c:txPr>
        <c:crossAx val="464315008"/>
        <c:crosses val="autoZero"/>
        <c:crossBetween val="midCat"/>
      </c:valAx>
      <c:spPr>
        <a:solidFill>
          <a:srgbClr val="CCFFFF"/>
        </a:solidFill>
        <a:ln w="12700">
          <a:solidFill>
            <a:srgbClr val="808080"/>
          </a:solidFill>
          <a:prstDash val="solid"/>
        </a:ln>
      </c:spPr>
    </c:plotArea>
    <c:plotVisOnly val="1"/>
    <c:dispBlanksAs val="gap"/>
    <c:showDLblsOverMax val="0"/>
  </c:chart>
  <c:spPr>
    <a:solidFill>
      <a:schemeClr val="accent6">
        <a:lumMod val="20000"/>
        <a:lumOff val="80000"/>
      </a:schemeClr>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s-AR"/>
    </a:p>
  </c:txPr>
  <c:printSettings>
    <c:headerFooter alignWithMargins="0"/>
    <c:pageMargins b="1" l="0.75" r="0.75" t="1" header="0" footer="0"/>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6724174133405738"/>
          <c:y val="3.3505154639175257E-2"/>
        </c:manualLayout>
      </c:layout>
      <c:overlay val="0"/>
      <c:spPr>
        <a:noFill/>
        <a:ln w="25400">
          <a:noFill/>
        </a:ln>
      </c:spPr>
      <c:txPr>
        <a:bodyPr/>
        <a:lstStyle/>
        <a:p>
          <a:pPr>
            <a:defRPr sz="1175" b="0" i="0" u="none" strike="noStrike" baseline="0">
              <a:solidFill>
                <a:srgbClr val="000000"/>
              </a:solidFill>
              <a:latin typeface="Arial"/>
              <a:ea typeface="Arial"/>
              <a:cs typeface="Arial"/>
            </a:defRPr>
          </a:pPr>
          <a:endParaRPr lang="es-AR"/>
        </a:p>
      </c:txPr>
    </c:title>
    <c:autoTitleDeleted val="0"/>
    <c:plotArea>
      <c:layout>
        <c:manualLayout>
          <c:layoutTarget val="inner"/>
          <c:xMode val="edge"/>
          <c:yMode val="edge"/>
          <c:x val="0.1706897988700489"/>
          <c:y val="0.1082475589052922"/>
          <c:w val="0.75344891016375115"/>
          <c:h val="0.82216598311400502"/>
        </c:manualLayout>
      </c:layout>
      <c:scatterChart>
        <c:scatterStyle val="smoothMarker"/>
        <c:varyColors val="0"/>
        <c:ser>
          <c:idx val="0"/>
          <c:order val="0"/>
          <c:tx>
            <c:strRef>
              <c:f>'TIR MULTIPLE'!$F$6</c:f>
              <c:strCache>
                <c:ptCount val="1"/>
                <c:pt idx="0">
                  <c:v>VAN</c:v>
                </c:pt>
              </c:strCache>
            </c:strRef>
          </c:tx>
          <c:spPr>
            <a:ln w="25400">
              <a:solidFill>
                <a:srgbClr val="000080"/>
              </a:solidFill>
              <a:prstDash val="solid"/>
            </a:ln>
          </c:spPr>
          <c:marker>
            <c:symbol val="none"/>
          </c:marker>
          <c:xVal>
            <c:numRef>
              <c:f>'TIR MULTIPLE'!$E$7:$E$207</c:f>
              <c:numCache>
                <c:formatCode>0.0%</c:formatCode>
                <c:ptCount val="201"/>
                <c:pt idx="0">
                  <c:v>0</c:v>
                </c:pt>
                <c:pt idx="1">
                  <c:v>5.0000000000000001E-3</c:v>
                </c:pt>
                <c:pt idx="2">
                  <c:v>0.01</c:v>
                </c:pt>
                <c:pt idx="3">
                  <c:v>1.4999999999999999E-2</c:v>
                </c:pt>
                <c:pt idx="4">
                  <c:v>0.02</c:v>
                </c:pt>
                <c:pt idx="5">
                  <c:v>2.5000000000000001E-2</c:v>
                </c:pt>
                <c:pt idx="6">
                  <c:v>0.03</c:v>
                </c:pt>
                <c:pt idx="7">
                  <c:v>3.5000000000000003E-2</c:v>
                </c:pt>
                <c:pt idx="8">
                  <c:v>0.04</c:v>
                </c:pt>
                <c:pt idx="9">
                  <c:v>4.4999999999999998E-2</c:v>
                </c:pt>
                <c:pt idx="10">
                  <c:v>0.05</c:v>
                </c:pt>
                <c:pt idx="11">
                  <c:v>5.5E-2</c:v>
                </c:pt>
                <c:pt idx="12">
                  <c:v>0.06</c:v>
                </c:pt>
                <c:pt idx="13">
                  <c:v>6.5000000000000002E-2</c:v>
                </c:pt>
                <c:pt idx="14">
                  <c:v>7.0000000000000007E-2</c:v>
                </c:pt>
                <c:pt idx="15">
                  <c:v>7.4999999999999997E-2</c:v>
                </c:pt>
                <c:pt idx="16">
                  <c:v>0.08</c:v>
                </c:pt>
                <c:pt idx="17">
                  <c:v>8.5000000000000006E-2</c:v>
                </c:pt>
                <c:pt idx="18">
                  <c:v>0.09</c:v>
                </c:pt>
                <c:pt idx="19">
                  <c:v>9.5000000000000001E-2</c:v>
                </c:pt>
                <c:pt idx="20">
                  <c:v>0.1</c:v>
                </c:pt>
                <c:pt idx="21">
                  <c:v>0.105</c:v>
                </c:pt>
                <c:pt idx="22">
                  <c:v>0.11</c:v>
                </c:pt>
                <c:pt idx="23">
                  <c:v>0.115</c:v>
                </c:pt>
                <c:pt idx="24">
                  <c:v>0.12</c:v>
                </c:pt>
                <c:pt idx="25">
                  <c:v>0.125</c:v>
                </c:pt>
                <c:pt idx="26">
                  <c:v>0.13</c:v>
                </c:pt>
                <c:pt idx="27">
                  <c:v>0.13500000000000001</c:v>
                </c:pt>
                <c:pt idx="28">
                  <c:v>0.14000000000000001</c:v>
                </c:pt>
                <c:pt idx="29">
                  <c:v>0.14499999999999999</c:v>
                </c:pt>
                <c:pt idx="30">
                  <c:v>0.15</c:v>
                </c:pt>
                <c:pt idx="31">
                  <c:v>0.155</c:v>
                </c:pt>
                <c:pt idx="32">
                  <c:v>0.16</c:v>
                </c:pt>
                <c:pt idx="33">
                  <c:v>0.16500000000000001</c:v>
                </c:pt>
                <c:pt idx="34">
                  <c:v>0.17</c:v>
                </c:pt>
                <c:pt idx="35">
                  <c:v>0.17499999999999999</c:v>
                </c:pt>
                <c:pt idx="36">
                  <c:v>0.18</c:v>
                </c:pt>
                <c:pt idx="37">
                  <c:v>0.185</c:v>
                </c:pt>
                <c:pt idx="38">
                  <c:v>0.19</c:v>
                </c:pt>
                <c:pt idx="39">
                  <c:v>0.19500000000000001</c:v>
                </c:pt>
                <c:pt idx="40">
                  <c:v>0.2</c:v>
                </c:pt>
                <c:pt idx="41">
                  <c:v>0.20499999999999999</c:v>
                </c:pt>
                <c:pt idx="42">
                  <c:v>0.21</c:v>
                </c:pt>
                <c:pt idx="43">
                  <c:v>0.215</c:v>
                </c:pt>
                <c:pt idx="44">
                  <c:v>0.22</c:v>
                </c:pt>
                <c:pt idx="45">
                  <c:v>0.22500000000000001</c:v>
                </c:pt>
                <c:pt idx="46">
                  <c:v>0.23</c:v>
                </c:pt>
                <c:pt idx="47">
                  <c:v>0.23499999999999999</c:v>
                </c:pt>
                <c:pt idx="48">
                  <c:v>0.24</c:v>
                </c:pt>
                <c:pt idx="49">
                  <c:v>0.245</c:v>
                </c:pt>
                <c:pt idx="50">
                  <c:v>0.25</c:v>
                </c:pt>
                <c:pt idx="51">
                  <c:v>0.255</c:v>
                </c:pt>
                <c:pt idx="52">
                  <c:v>0.26</c:v>
                </c:pt>
                <c:pt idx="53">
                  <c:v>0.26500000000000001</c:v>
                </c:pt>
                <c:pt idx="54">
                  <c:v>0.27</c:v>
                </c:pt>
                <c:pt idx="55">
                  <c:v>0.27500000000000002</c:v>
                </c:pt>
                <c:pt idx="56">
                  <c:v>0.28000000000000003</c:v>
                </c:pt>
                <c:pt idx="57">
                  <c:v>0.28499999999999998</c:v>
                </c:pt>
                <c:pt idx="58">
                  <c:v>0.28999999999999998</c:v>
                </c:pt>
                <c:pt idx="59">
                  <c:v>0.29499999999999998</c:v>
                </c:pt>
                <c:pt idx="60">
                  <c:v>0.3</c:v>
                </c:pt>
                <c:pt idx="61">
                  <c:v>0.30499999999999999</c:v>
                </c:pt>
                <c:pt idx="62">
                  <c:v>0.31</c:v>
                </c:pt>
                <c:pt idx="63">
                  <c:v>0.315</c:v>
                </c:pt>
                <c:pt idx="64">
                  <c:v>0.32</c:v>
                </c:pt>
                <c:pt idx="65">
                  <c:v>0.32500000000000001</c:v>
                </c:pt>
                <c:pt idx="66">
                  <c:v>0.33</c:v>
                </c:pt>
                <c:pt idx="67">
                  <c:v>0.33500000000000002</c:v>
                </c:pt>
                <c:pt idx="68">
                  <c:v>0.34</c:v>
                </c:pt>
                <c:pt idx="69">
                  <c:v>0.34499999999999997</c:v>
                </c:pt>
                <c:pt idx="70">
                  <c:v>0.35</c:v>
                </c:pt>
                <c:pt idx="71">
                  <c:v>0.35499999999999998</c:v>
                </c:pt>
                <c:pt idx="72">
                  <c:v>0.36</c:v>
                </c:pt>
                <c:pt idx="73">
                  <c:v>0.36499999999999999</c:v>
                </c:pt>
                <c:pt idx="74">
                  <c:v>0.37</c:v>
                </c:pt>
                <c:pt idx="75">
                  <c:v>0.375</c:v>
                </c:pt>
                <c:pt idx="76">
                  <c:v>0.38</c:v>
                </c:pt>
                <c:pt idx="77">
                  <c:v>0.38500000000000001</c:v>
                </c:pt>
                <c:pt idx="78">
                  <c:v>0.39</c:v>
                </c:pt>
                <c:pt idx="79">
                  <c:v>0.39500000000000002</c:v>
                </c:pt>
                <c:pt idx="80">
                  <c:v>0.4</c:v>
                </c:pt>
                <c:pt idx="81">
                  <c:v>0.40500000000000003</c:v>
                </c:pt>
                <c:pt idx="82">
                  <c:v>0.41</c:v>
                </c:pt>
                <c:pt idx="83">
                  <c:v>0.41499999999999998</c:v>
                </c:pt>
                <c:pt idx="84">
                  <c:v>0.42</c:v>
                </c:pt>
                <c:pt idx="85">
                  <c:v>0.42499999999999999</c:v>
                </c:pt>
                <c:pt idx="86">
                  <c:v>0.43</c:v>
                </c:pt>
                <c:pt idx="87">
                  <c:v>0.435</c:v>
                </c:pt>
                <c:pt idx="88">
                  <c:v>0.44</c:v>
                </c:pt>
                <c:pt idx="89">
                  <c:v>0.44500000000000001</c:v>
                </c:pt>
                <c:pt idx="90">
                  <c:v>0.45</c:v>
                </c:pt>
                <c:pt idx="91">
                  <c:v>0.45500000000000002</c:v>
                </c:pt>
                <c:pt idx="92">
                  <c:v>0.46</c:v>
                </c:pt>
                <c:pt idx="93">
                  <c:v>0.46500000000000002</c:v>
                </c:pt>
                <c:pt idx="94">
                  <c:v>0.47</c:v>
                </c:pt>
                <c:pt idx="95">
                  <c:v>0.47499999999999998</c:v>
                </c:pt>
                <c:pt idx="96">
                  <c:v>0.48</c:v>
                </c:pt>
                <c:pt idx="97">
                  <c:v>0.48499999999999999</c:v>
                </c:pt>
                <c:pt idx="98">
                  <c:v>0.49</c:v>
                </c:pt>
                <c:pt idx="99">
                  <c:v>0.495</c:v>
                </c:pt>
                <c:pt idx="100">
                  <c:v>0.5</c:v>
                </c:pt>
                <c:pt idx="101">
                  <c:v>0.505</c:v>
                </c:pt>
                <c:pt idx="102">
                  <c:v>0.51</c:v>
                </c:pt>
                <c:pt idx="103">
                  <c:v>0.51500000000000001</c:v>
                </c:pt>
                <c:pt idx="104">
                  <c:v>0.52</c:v>
                </c:pt>
                <c:pt idx="105">
                  <c:v>0.52500000000000002</c:v>
                </c:pt>
                <c:pt idx="106">
                  <c:v>0.53</c:v>
                </c:pt>
                <c:pt idx="107">
                  <c:v>0.53500000000000003</c:v>
                </c:pt>
                <c:pt idx="108">
                  <c:v>0.54</c:v>
                </c:pt>
                <c:pt idx="109">
                  <c:v>0.54500000000000004</c:v>
                </c:pt>
                <c:pt idx="110">
                  <c:v>0.55000000000000004</c:v>
                </c:pt>
                <c:pt idx="111">
                  <c:v>0.55500000000000005</c:v>
                </c:pt>
                <c:pt idx="112">
                  <c:v>0.56000000000000005</c:v>
                </c:pt>
                <c:pt idx="113">
                  <c:v>0.56499999999999995</c:v>
                </c:pt>
                <c:pt idx="114">
                  <c:v>0.56999999999999995</c:v>
                </c:pt>
                <c:pt idx="115">
                  <c:v>0.57499999999999996</c:v>
                </c:pt>
                <c:pt idx="116">
                  <c:v>0.57999999999999996</c:v>
                </c:pt>
                <c:pt idx="117">
                  <c:v>0.58499999999999996</c:v>
                </c:pt>
                <c:pt idx="118">
                  <c:v>0.59</c:v>
                </c:pt>
                <c:pt idx="119">
                  <c:v>0.59499999999999997</c:v>
                </c:pt>
                <c:pt idx="120">
                  <c:v>0.6</c:v>
                </c:pt>
                <c:pt idx="121">
                  <c:v>0.60499999999999998</c:v>
                </c:pt>
                <c:pt idx="122">
                  <c:v>0.61</c:v>
                </c:pt>
                <c:pt idx="123">
                  <c:v>0.61499999999999999</c:v>
                </c:pt>
                <c:pt idx="124">
                  <c:v>0.62</c:v>
                </c:pt>
                <c:pt idx="125">
                  <c:v>0.625</c:v>
                </c:pt>
                <c:pt idx="126">
                  <c:v>0.63</c:v>
                </c:pt>
                <c:pt idx="127">
                  <c:v>0.63500000000000001</c:v>
                </c:pt>
                <c:pt idx="128">
                  <c:v>0.64</c:v>
                </c:pt>
                <c:pt idx="129">
                  <c:v>0.64500000000000002</c:v>
                </c:pt>
                <c:pt idx="130">
                  <c:v>0.65</c:v>
                </c:pt>
                <c:pt idx="131">
                  <c:v>0.65500000000000003</c:v>
                </c:pt>
                <c:pt idx="132">
                  <c:v>0.66</c:v>
                </c:pt>
                <c:pt idx="133">
                  <c:v>0.66500000000000004</c:v>
                </c:pt>
                <c:pt idx="134">
                  <c:v>0.67</c:v>
                </c:pt>
                <c:pt idx="135">
                  <c:v>0.67500000000000004</c:v>
                </c:pt>
                <c:pt idx="136">
                  <c:v>0.68</c:v>
                </c:pt>
                <c:pt idx="137">
                  <c:v>0.68500000000000005</c:v>
                </c:pt>
                <c:pt idx="138">
                  <c:v>0.69</c:v>
                </c:pt>
                <c:pt idx="139">
                  <c:v>0.69499999999999995</c:v>
                </c:pt>
                <c:pt idx="140">
                  <c:v>0.7</c:v>
                </c:pt>
                <c:pt idx="141">
                  <c:v>0.70499999999999996</c:v>
                </c:pt>
                <c:pt idx="142">
                  <c:v>0.71</c:v>
                </c:pt>
                <c:pt idx="143">
                  <c:v>0.71499999999999997</c:v>
                </c:pt>
                <c:pt idx="144">
                  <c:v>0.72</c:v>
                </c:pt>
                <c:pt idx="145">
                  <c:v>0.72499999999999998</c:v>
                </c:pt>
                <c:pt idx="146">
                  <c:v>0.73</c:v>
                </c:pt>
                <c:pt idx="147">
                  <c:v>0.73499999999999999</c:v>
                </c:pt>
                <c:pt idx="148">
                  <c:v>0.74</c:v>
                </c:pt>
                <c:pt idx="149">
                  <c:v>0.745</c:v>
                </c:pt>
                <c:pt idx="150">
                  <c:v>0.75</c:v>
                </c:pt>
                <c:pt idx="151">
                  <c:v>0.755</c:v>
                </c:pt>
                <c:pt idx="152">
                  <c:v>0.76</c:v>
                </c:pt>
                <c:pt idx="153">
                  <c:v>0.76500000000000001</c:v>
                </c:pt>
                <c:pt idx="154">
                  <c:v>0.77</c:v>
                </c:pt>
                <c:pt idx="155">
                  <c:v>0.77500000000000002</c:v>
                </c:pt>
                <c:pt idx="156">
                  <c:v>0.78</c:v>
                </c:pt>
                <c:pt idx="157">
                  <c:v>0.78500000000000003</c:v>
                </c:pt>
                <c:pt idx="158">
                  <c:v>0.79</c:v>
                </c:pt>
                <c:pt idx="159">
                  <c:v>0.79500000000000004</c:v>
                </c:pt>
                <c:pt idx="160">
                  <c:v>0.8</c:v>
                </c:pt>
                <c:pt idx="161">
                  <c:v>0.80500000000000005</c:v>
                </c:pt>
                <c:pt idx="162">
                  <c:v>0.81</c:v>
                </c:pt>
                <c:pt idx="163">
                  <c:v>0.81499999999999995</c:v>
                </c:pt>
                <c:pt idx="164">
                  <c:v>0.82</c:v>
                </c:pt>
                <c:pt idx="165">
                  <c:v>0.82499999999999996</c:v>
                </c:pt>
                <c:pt idx="166">
                  <c:v>0.83</c:v>
                </c:pt>
                <c:pt idx="167">
                  <c:v>0.83499999999999996</c:v>
                </c:pt>
                <c:pt idx="168">
                  <c:v>0.84</c:v>
                </c:pt>
                <c:pt idx="169">
                  <c:v>0.84499999999999997</c:v>
                </c:pt>
                <c:pt idx="170">
                  <c:v>0.85</c:v>
                </c:pt>
                <c:pt idx="171">
                  <c:v>0.85499999999999998</c:v>
                </c:pt>
                <c:pt idx="172">
                  <c:v>0.86</c:v>
                </c:pt>
                <c:pt idx="173">
                  <c:v>0.86499999999999999</c:v>
                </c:pt>
                <c:pt idx="174">
                  <c:v>0.87</c:v>
                </c:pt>
                <c:pt idx="175">
                  <c:v>0.875</c:v>
                </c:pt>
                <c:pt idx="176">
                  <c:v>0.88</c:v>
                </c:pt>
                <c:pt idx="177">
                  <c:v>0.88500000000000001</c:v>
                </c:pt>
                <c:pt idx="178">
                  <c:v>0.89</c:v>
                </c:pt>
                <c:pt idx="179">
                  <c:v>0.89500000000000002</c:v>
                </c:pt>
                <c:pt idx="180">
                  <c:v>0.9</c:v>
                </c:pt>
                <c:pt idx="181">
                  <c:v>0.90500000000000003</c:v>
                </c:pt>
                <c:pt idx="182">
                  <c:v>0.91</c:v>
                </c:pt>
                <c:pt idx="183">
                  <c:v>0.91500000000000004</c:v>
                </c:pt>
                <c:pt idx="184">
                  <c:v>0.92</c:v>
                </c:pt>
                <c:pt idx="185">
                  <c:v>0.92500000000000004</c:v>
                </c:pt>
                <c:pt idx="186">
                  <c:v>0.93</c:v>
                </c:pt>
                <c:pt idx="187">
                  <c:v>0.93500000000000005</c:v>
                </c:pt>
                <c:pt idx="188">
                  <c:v>0.94</c:v>
                </c:pt>
                <c:pt idx="189">
                  <c:v>0.94499999999999995</c:v>
                </c:pt>
                <c:pt idx="190">
                  <c:v>0.95</c:v>
                </c:pt>
                <c:pt idx="191">
                  <c:v>0.95499999999999996</c:v>
                </c:pt>
                <c:pt idx="192">
                  <c:v>0.96</c:v>
                </c:pt>
                <c:pt idx="193">
                  <c:v>0.96499999999999997</c:v>
                </c:pt>
                <c:pt idx="194">
                  <c:v>0.97</c:v>
                </c:pt>
                <c:pt idx="195">
                  <c:v>0.97499999999999998</c:v>
                </c:pt>
                <c:pt idx="196">
                  <c:v>0.98</c:v>
                </c:pt>
                <c:pt idx="197">
                  <c:v>0.98499999999999999</c:v>
                </c:pt>
                <c:pt idx="198">
                  <c:v>0.99</c:v>
                </c:pt>
                <c:pt idx="199">
                  <c:v>0.995</c:v>
                </c:pt>
                <c:pt idx="200">
                  <c:v>1</c:v>
                </c:pt>
              </c:numCache>
            </c:numRef>
          </c:xVal>
          <c:yVal>
            <c:numRef>
              <c:f>'TIR MULTIPLE'!$F$7:$F$207</c:f>
              <c:numCache>
                <c:formatCode>#,##0.00\ "€";[Red]\-#,##0.00\ "€"</c:formatCode>
                <c:ptCount val="201"/>
                <c:pt idx="0">
                  <c:v>35</c:v>
                </c:pt>
                <c:pt idx="1">
                  <c:v>21.289320788958662</c:v>
                </c:pt>
                <c:pt idx="2">
                  <c:v>9.9293777246321611</c:v>
                </c:pt>
                <c:pt idx="3">
                  <c:v>0.60924610157189818</c:v>
                </c:pt>
                <c:pt idx="4">
                  <c:v>-6.944664603542094</c:v>
                </c:pt>
                <c:pt idx="5">
                  <c:v>-12.97301080292533</c:v>
                </c:pt>
                <c:pt idx="6">
                  <c:v>-17.687390802818584</c:v>
                </c:pt>
                <c:pt idx="7">
                  <c:v>-21.273760554623721</c:v>
                </c:pt>
                <c:pt idx="8">
                  <c:v>-23.895444984006474</c:v>
                </c:pt>
                <c:pt idx="9">
                  <c:v>-25.695793776499954</c:v>
                </c:pt>
                <c:pt idx="10">
                  <c:v>-26.800524435434454</c:v>
                </c:pt>
                <c:pt idx="11">
                  <c:v>-27.31979013857358</c:v>
                </c:pt>
                <c:pt idx="12">
                  <c:v>-27.350005302220097</c:v>
                </c:pt>
                <c:pt idx="13">
                  <c:v>-26.975457727988328</c:v>
                </c:pt>
                <c:pt idx="14">
                  <c:v>-26.269732681935352</c:v>
                </c:pt>
                <c:pt idx="15">
                  <c:v>-25.29697117247224</c:v>
                </c:pt>
                <c:pt idx="16">
                  <c:v>-24.112981995431937</c:v>
                </c:pt>
                <c:pt idx="17">
                  <c:v>-22.766224752320284</c:v>
                </c:pt>
                <c:pt idx="18">
                  <c:v>-21.298678978208159</c:v>
                </c:pt>
                <c:pt idx="19">
                  <c:v>-19.746612701640288</c:v>
                </c:pt>
                <c:pt idx="20">
                  <c:v>-18.141262167899583</c:v>
                </c:pt>
                <c:pt idx="21">
                  <c:v>-16.509433060827519</c:v>
                </c:pt>
                <c:pt idx="22">
                  <c:v>-14.874032332598063</c:v>
                </c:pt>
                <c:pt idx="23">
                  <c:v>-13.254538674063781</c:v>
                </c:pt>
                <c:pt idx="24">
                  <c:v>-11.66741871189555</c:v>
                </c:pt>
                <c:pt idx="25">
                  <c:v>-10.126495186534839</c:v>
                </c:pt>
                <c:pt idx="26">
                  <c:v>-8.6432726328229137</c:v>
                </c:pt>
                <c:pt idx="27">
                  <c:v>-7.2272254406984189</c:v>
                </c:pt>
                <c:pt idx="28">
                  <c:v>-5.8860526058246023</c:v>
                </c:pt>
                <c:pt idx="29">
                  <c:v>-4.6259029799523432</c:v>
                </c:pt>
                <c:pt idx="30">
                  <c:v>-3.4515743900637972</c:v>
                </c:pt>
                <c:pt idx="31">
                  <c:v>-2.3666896066278582</c:v>
                </c:pt>
                <c:pt idx="32">
                  <c:v>-1.3738517983489373</c:v>
                </c:pt>
                <c:pt idx="33">
                  <c:v>-0.47478180808849402</c:v>
                </c:pt>
                <c:pt idx="34">
                  <c:v>0.32956068266378225</c:v>
                </c:pt>
                <c:pt idx="35">
                  <c:v>1.0388702695327652</c:v>
                </c:pt>
                <c:pt idx="36">
                  <c:v>1.6534015986684949</c:v>
                </c:pt>
                <c:pt idx="37">
                  <c:v>2.1738863597960858</c:v>
                </c:pt>
                <c:pt idx="38">
                  <c:v>2.6014602240633735</c:v>
                </c:pt>
                <c:pt idx="39">
                  <c:v>2.9375985962566915</c:v>
                </c:pt>
                <c:pt idx="40">
                  <c:v>3.1840601787594096</c:v>
                </c:pt>
                <c:pt idx="41">
                  <c:v>3.342837457809253</c:v>
                </c:pt>
                <c:pt idx="42">
                  <c:v>3.4161133228531071</c:v>
                </c:pt>
                <c:pt idx="43">
                  <c:v>3.4062231186301233</c:v>
                </c:pt>
                <c:pt idx="44">
                  <c:v>3.3156215083408824</c:v>
                </c:pt>
                <c:pt idx="45">
                  <c:v>3.146853596074493</c:v>
                </c:pt>
                <c:pt idx="46">
                  <c:v>2.9025298185751467</c:v>
                </c:pt>
                <c:pt idx="47">
                  <c:v>2.5853041713622247</c:v>
                </c:pt>
                <c:pt idx="48">
                  <c:v>2.1978553829574707</c:v>
                </c:pt>
                <c:pt idx="49">
                  <c:v>1.7428706942482677</c:v>
                </c:pt>
                <c:pt idx="50">
                  <c:v>1.2230319384272548</c:v>
                </c:pt>
                <c:pt idx="51">
                  <c:v>0.64100365107282187</c:v>
                </c:pt>
                <c:pt idx="52">
                  <c:v>-5.770297648837186E-4</c:v>
                </c:pt>
                <c:pt idx="53">
                  <c:v>-0.69910888667084237</c:v>
                </c:pt>
                <c:pt idx="54">
                  <c:v>-1.4520337584460208</c:v>
                </c:pt>
                <c:pt idx="55">
                  <c:v>-2.2568424561641223</c:v>
                </c:pt>
                <c:pt idx="56">
                  <c:v>-3.1110796088085522</c:v>
                </c:pt>
                <c:pt idx="57">
                  <c:v>-4.0123475707781608</c:v>
                </c:pt>
                <c:pt idx="58">
                  <c:v>-4.9583095086099434</c:v>
                </c:pt>
                <c:pt idx="59">
                  <c:v>-5.9466917709697782</c:v>
                </c:pt>
                <c:pt idx="60">
                  <c:v>-6.9752856341461893</c:v>
                </c:pt>
                <c:pt idx="61">
                  <c:v>-8.0419485047661965</c:v>
                </c:pt>
                <c:pt idx="62">
                  <c:v>-9.1446046521036237</c:v>
                </c:pt>
                <c:pt idx="63">
                  <c:v>-10.281245534028017</c:v>
                </c:pt>
                <c:pt idx="64">
                  <c:v>-11.449929773253928</c:v>
                </c:pt>
                <c:pt idx="65">
                  <c:v>-12.648782833960126</c:v>
                </c:pt>
                <c:pt idx="66">
                  <c:v>-13.875996443005818</c:v>
                </c:pt>
                <c:pt idx="67">
                  <c:v>-15.129827794762662</c:v>
                </c:pt>
                <c:pt idx="68">
                  <c:v>-16.408598573955942</c:v>
                </c:pt>
                <c:pt idx="69">
                  <c:v>-17.710693826796955</c:v>
                </c:pt>
                <c:pt idx="70">
                  <c:v>-19.034560707032199</c:v>
                </c:pt>
                <c:pt idx="71">
                  <c:v>-20.378707120283025</c:v>
                </c:pt>
                <c:pt idx="72">
                  <c:v>-21.741700287171454</c:v>
                </c:pt>
                <c:pt idx="73">
                  <c:v>-23.122165243159372</c:v>
                </c:pt>
                <c:pt idx="74">
                  <c:v>-24.518783290752594</c:v>
                </c:pt>
                <c:pt idx="75">
                  <c:v>-25.930290417710182</c:v>
                </c:pt>
                <c:pt idx="76">
                  <c:v>-27.35547569310063</c:v>
                </c:pt>
                <c:pt idx="77">
                  <c:v>-28.793179651464754</c:v>
                </c:pt>
                <c:pt idx="78">
                  <c:v>-30.242292673938266</c:v>
                </c:pt>
                <c:pt idx="79">
                  <c:v>-31.701753373945621</c:v>
                </c:pt>
                <c:pt idx="80">
                  <c:v>-33.170546993968514</c:v>
                </c:pt>
                <c:pt idx="81">
                  <c:v>-34.647703818930438</c:v>
                </c:pt>
                <c:pt idx="82">
                  <c:v>-36.132297610871092</c:v>
                </c:pt>
                <c:pt idx="83">
                  <c:v>-37.623444068833066</c:v>
                </c:pt>
                <c:pt idx="84">
                  <c:v>-39.120299317214005</c:v>
                </c:pt>
                <c:pt idx="85">
                  <c:v>-40.622058425252476</c:v>
                </c:pt>
                <c:pt idx="86">
                  <c:v>-42.127953959797651</c:v>
                </c:pt>
                <c:pt idx="87">
                  <c:v>-43.637254573066286</c:v>
                </c:pt>
                <c:pt idx="88">
                  <c:v>-45.149263626691607</c:v>
                </c:pt>
                <c:pt idx="89">
                  <c:v>-46.663317853025774</c:v>
                </c:pt>
                <c:pt idx="90">
                  <c:v>-48.178786054357374</c:v>
                </c:pt>
                <c:pt idx="91">
                  <c:v>-49.695067840444722</c:v>
                </c:pt>
                <c:pt idx="92">
                  <c:v>-51.211592404538749</c:v>
                </c:pt>
                <c:pt idx="93">
                  <c:v>-52.727817337879003</c:v>
                </c:pt>
                <c:pt idx="94">
                  <c:v>-54.243227482473401</c:v>
                </c:pt>
                <c:pt idx="95">
                  <c:v>-55.757333821836482</c:v>
                </c:pt>
                <c:pt idx="96">
                  <c:v>-57.269672409234659</c:v>
                </c:pt>
                <c:pt idx="97">
                  <c:v>-58.779803332888605</c:v>
                </c:pt>
                <c:pt idx="98">
                  <c:v>-60.287309717496157</c:v>
                </c:pt>
                <c:pt idx="99">
                  <c:v>-61.791796761369142</c:v>
                </c:pt>
                <c:pt idx="100">
                  <c:v>-63.292890808421419</c:v>
                </c:pt>
                <c:pt idx="101">
                  <c:v>-64.790238454198118</c:v>
                </c:pt>
                <c:pt idx="102">
                  <c:v>-66.283505685100749</c:v>
                </c:pt>
                <c:pt idx="103">
                  <c:v>-67.772377049937234</c:v>
                </c:pt>
                <c:pt idx="104">
                  <c:v>-69.25655486290367</c:v>
                </c:pt>
                <c:pt idx="105">
                  <c:v>-70.735758437094717</c:v>
                </c:pt>
                <c:pt idx="106">
                  <c:v>-72.209723347632462</c:v>
                </c:pt>
                <c:pt idx="107">
                  <c:v>-73.678200723497127</c:v>
                </c:pt>
                <c:pt idx="108">
                  <c:v>-75.14095656715341</c:v>
                </c:pt>
                <c:pt idx="109">
                  <c:v>-76.597771101064154</c:v>
                </c:pt>
                <c:pt idx="110">
                  <c:v>-78.048438140197959</c:v>
                </c:pt>
                <c:pt idx="111">
                  <c:v>-79.492764489644685</c:v>
                </c:pt>
                <c:pt idx="112">
                  <c:v>-80.930569366472696</c:v>
                </c:pt>
                <c:pt idx="113">
                  <c:v>-82.36168384496915</c:v>
                </c:pt>
                <c:pt idx="114">
                  <c:v>-83.785950324432235</c:v>
                </c:pt>
                <c:pt idx="115">
                  <c:v>-85.203222018691974</c:v>
                </c:pt>
                <c:pt idx="116">
                  <c:v>-86.613362466567082</c:v>
                </c:pt>
                <c:pt idx="117">
                  <c:v>-88.016245062474354</c:v>
                </c:pt>
                <c:pt idx="118">
                  <c:v>-89.411752606439734</c:v>
                </c:pt>
                <c:pt idx="119">
                  <c:v>-90.799776872769314</c:v>
                </c:pt>
                <c:pt idx="120">
                  <c:v>-92.18021819667149</c:v>
                </c:pt>
                <c:pt idx="121">
                  <c:v>-93.552985078134327</c:v>
                </c:pt>
                <c:pt idx="122">
                  <c:v>-94.917993802390015</c:v>
                </c:pt>
                <c:pt idx="123">
                  <c:v>-96.275168076315254</c:v>
                </c:pt>
                <c:pt idx="124">
                  <c:v>-97.624438680141111</c:v>
                </c:pt>
                <c:pt idx="125">
                  <c:v>-98.965743133865487</c:v>
                </c:pt>
                <c:pt idx="126">
                  <c:v>-100.29902537778247</c:v>
                </c:pt>
                <c:pt idx="127">
                  <c:v>-101.62423546656328</c:v>
                </c:pt>
                <c:pt idx="128">
                  <c:v>-102.94132927634325</c:v>
                </c:pt>
                <c:pt idx="129">
                  <c:v>-104.25026822429027</c:v>
                </c:pt>
                <c:pt idx="130">
                  <c:v>-105.5510190001479</c:v>
                </c:pt>
                <c:pt idx="131">
                  <c:v>-106.8435533092653</c:v>
                </c:pt>
                <c:pt idx="132">
                  <c:v>-108.12784762664518</c:v>
                </c:pt>
                <c:pt idx="133">
                  <c:v>-109.40388296155797</c:v>
                </c:pt>
                <c:pt idx="134">
                  <c:v>-110.67164463228804</c:v>
                </c:pt>
                <c:pt idx="135">
                  <c:v>-111.93112205059398</c:v>
                </c:pt>
                <c:pt idx="136">
                  <c:v>-113.18230851548196</c:v>
                </c:pt>
                <c:pt idx="137">
                  <c:v>-114.42520101590586</c:v>
                </c:pt>
                <c:pt idx="138">
                  <c:v>-115.65980004202424</c:v>
                </c:pt>
                <c:pt idx="139">
                  <c:v>-116.88610940465787</c:v>
                </c:pt>
                <c:pt idx="140">
                  <c:v>-118.10413606260596</c:v>
                </c:pt>
                <c:pt idx="141">
                  <c:v>-119.31388995749271</c:v>
                </c:pt>
                <c:pt idx="142">
                  <c:v>-120.51538385583066</c:v>
                </c:pt>
                <c:pt idx="143">
                  <c:v>-121.70863319799685</c:v>
                </c:pt>
                <c:pt idx="144">
                  <c:v>-122.89365595383279</c:v>
                </c:pt>
                <c:pt idx="145">
                  <c:v>-124.07047248458983</c:v>
                </c:pt>
                <c:pt idx="146">
                  <c:v>-125.23910541095412</c:v>
                </c:pt>
                <c:pt idx="147">
                  <c:v>-126.39957948689255</c:v>
                </c:pt>
                <c:pt idx="148">
                  <c:v>-127.5519214790784</c:v>
                </c:pt>
                <c:pt idx="149">
                  <c:v>-128.69616005165693</c:v>
                </c:pt>
                <c:pt idx="150">
                  <c:v>-129.83232565612943</c:v>
                </c:pt>
                <c:pt idx="151">
                  <c:v>-130.96045042613636</c:v>
                </c:pt>
                <c:pt idx="152">
                  <c:v>-132.08056807693455</c:v>
                </c:pt>
                <c:pt idx="153">
                  <c:v>-133.1927138093684</c:v>
                </c:pt>
                <c:pt idx="154">
                  <c:v>-134.29692421814457</c:v>
                </c:pt>
                <c:pt idx="155">
                  <c:v>-135.39323720423036</c:v>
                </c:pt>
                <c:pt idx="156">
                  <c:v>-136.48169189119622</c:v>
                </c:pt>
                <c:pt idx="157">
                  <c:v>-137.56232854533982</c:v>
                </c:pt>
                <c:pt idx="158">
                  <c:v>-138.63518849942719</c:v>
                </c:pt>
                <c:pt idx="159">
                  <c:v>-139.70031407990015</c:v>
                </c:pt>
                <c:pt idx="160">
                  <c:v>-140.75774853740057</c:v>
                </c:pt>
                <c:pt idx="161">
                  <c:v>-141.80753598047121</c:v>
                </c:pt>
                <c:pt idx="162">
                  <c:v>-142.8497213122979</c:v>
                </c:pt>
                <c:pt idx="163">
                  <c:v>-143.88435017036363</c:v>
                </c:pt>
                <c:pt idx="164">
                  <c:v>-144.91146886888933</c:v>
                </c:pt>
                <c:pt idx="165">
                  <c:v>-145.93112434394433</c:v>
                </c:pt>
                <c:pt idx="166">
                  <c:v>-146.94336410111126</c:v>
                </c:pt>
                <c:pt idx="167">
                  <c:v>-147.94823616559566</c:v>
                </c:pt>
                <c:pt idx="168">
                  <c:v>-148.94578903467877</c:v>
                </c:pt>
                <c:pt idx="169">
                  <c:v>-149.93607163240986</c:v>
                </c:pt>
                <c:pt idx="170">
                  <c:v>-150.91913326644379</c:v>
                </c:pt>
                <c:pt idx="171">
                  <c:v>-151.89502358693309</c:v>
                </c:pt>
                <c:pt idx="172">
                  <c:v>-152.86379254738421</c:v>
                </c:pt>
                <c:pt idx="173">
                  <c:v>-153.82549036739621</c:v>
                </c:pt>
                <c:pt idx="174">
                  <c:v>-154.78016749719859</c:v>
                </c:pt>
                <c:pt idx="175">
                  <c:v>-155.72787458391309</c:v>
                </c:pt>
                <c:pt idx="176">
                  <c:v>-156.66866243946484</c:v>
                </c:pt>
                <c:pt idx="177">
                  <c:v>-157.60258201007116</c:v>
                </c:pt>
                <c:pt idx="178">
                  <c:v>-158.52968434724062</c:v>
                </c:pt>
                <c:pt idx="179">
                  <c:v>-159.45002058021774</c:v>
                </c:pt>
                <c:pt idx="180">
                  <c:v>-160.36364188981051</c:v>
                </c:pt>
                <c:pt idx="181">
                  <c:v>-161.27059948354099</c:v>
                </c:pt>
                <c:pt idx="182">
                  <c:v>-162.1709445720615</c:v>
                </c:pt>
                <c:pt idx="183">
                  <c:v>-163.06472834678303</c:v>
                </c:pt>
                <c:pt idx="184">
                  <c:v>-163.95200195866141</c:v>
                </c:pt>
                <c:pt idx="185">
                  <c:v>-164.832816498093</c:v>
                </c:pt>
                <c:pt idx="186">
                  <c:v>-165.70722297586951</c:v>
                </c:pt>
                <c:pt idx="187">
                  <c:v>-166.57527230514825</c:v>
                </c:pt>
                <c:pt idx="188">
                  <c:v>-167.43701528439215</c:v>
                </c:pt>
                <c:pt idx="189">
                  <c:v>-168.29250258123707</c:v>
                </c:pt>
                <c:pt idx="190">
                  <c:v>-169.14178471724694</c:v>
                </c:pt>
                <c:pt idx="191">
                  <c:v>-169.98491205351721</c:v>
                </c:pt>
                <c:pt idx="192">
                  <c:v>-170.82193477708921</c:v>
                </c:pt>
                <c:pt idx="193">
                  <c:v>-171.65290288814072</c:v>
                </c:pt>
                <c:pt idx="194">
                  <c:v>-172.47786618791727</c:v>
                </c:pt>
                <c:pt idx="195">
                  <c:v>-173.29687426737337</c:v>
                </c:pt>
                <c:pt idx="196">
                  <c:v>-174.10997649648954</c:v>
                </c:pt>
                <c:pt idx="197">
                  <c:v>-174.91722201423875</c:v>
                </c:pt>
                <c:pt idx="198">
                  <c:v>-175.71865971916992</c:v>
                </c:pt>
                <c:pt idx="199">
                  <c:v>-176.514338260584</c:v>
                </c:pt>
                <c:pt idx="200">
                  <c:v>-177.30430603027344</c:v>
                </c:pt>
              </c:numCache>
            </c:numRef>
          </c:yVal>
          <c:smooth val="1"/>
          <c:extLst>
            <c:ext xmlns:c16="http://schemas.microsoft.com/office/drawing/2014/chart" uri="{C3380CC4-5D6E-409C-BE32-E72D297353CC}">
              <c16:uniqueId val="{00000000-82DB-4BF3-89EB-B18B4324587E}"/>
            </c:ext>
          </c:extLst>
        </c:ser>
        <c:dLbls>
          <c:showLegendKey val="0"/>
          <c:showVal val="0"/>
          <c:showCatName val="0"/>
          <c:showSerName val="0"/>
          <c:showPercent val="0"/>
          <c:showBubbleSize val="0"/>
        </c:dLbls>
        <c:axId val="534199904"/>
        <c:axId val="1"/>
      </c:scatterChart>
      <c:valAx>
        <c:axId val="534199904"/>
        <c:scaling>
          <c:orientation val="minMax"/>
          <c:max val="1"/>
        </c:scaling>
        <c:delete val="0"/>
        <c:axPos val="b"/>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AR"/>
          </a:p>
        </c:txPr>
        <c:crossAx val="1"/>
        <c:crosses val="autoZero"/>
        <c:crossBetween val="midCat"/>
      </c:valAx>
      <c:valAx>
        <c:axId val="1"/>
        <c:scaling>
          <c:orientation val="minMax"/>
        </c:scaling>
        <c:delete val="0"/>
        <c:axPos val="l"/>
        <c:majorGridlines>
          <c:spPr>
            <a:ln w="3175">
              <a:solidFill>
                <a:srgbClr val="000000"/>
              </a:solidFill>
              <a:prstDash val="solid"/>
            </a:ln>
          </c:spPr>
        </c:majorGridlines>
        <c:numFmt formatCode="#,##0.00\ &quot;€&quot;;[Red]\-#,##0.00\ &quot;€&quot;"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AR"/>
          </a:p>
        </c:txPr>
        <c:crossAx val="534199904"/>
        <c:crosses val="autoZero"/>
        <c:crossBetween val="midCat"/>
      </c:valAx>
      <c:spPr>
        <a:solidFill>
          <a:srgbClr val="FFFF00"/>
        </a:solidFill>
        <a:ln w="25400">
          <a:solidFill>
            <a:srgbClr val="FF0000"/>
          </a:solidFill>
          <a:prstDash val="solid"/>
        </a:ln>
      </c:spPr>
    </c:plotArea>
    <c:plotVisOnly val="1"/>
    <c:dispBlanksAs val="gap"/>
    <c:showDLblsOverMax val="0"/>
  </c:chart>
  <c:spPr>
    <a:solidFill>
      <a:schemeClr val="accent6">
        <a:lumMod val="20000"/>
        <a:lumOff val="80000"/>
      </a:schemeClr>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s-AR"/>
    </a:p>
  </c:txPr>
  <c:printSettings>
    <c:headerFooter alignWithMargins="0"/>
    <c:pageMargins b="1" l="0.75" r="0.75"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6848381601363"/>
          <c:y val="8.598726114649681E-2"/>
          <c:w val="0.74275979557069849"/>
          <c:h val="0.83121019108280259"/>
        </c:manualLayout>
      </c:layout>
      <c:scatterChart>
        <c:scatterStyle val="smoothMarker"/>
        <c:varyColors val="0"/>
        <c:ser>
          <c:idx val="0"/>
          <c:order val="0"/>
          <c:spPr>
            <a:ln w="25400">
              <a:solidFill>
                <a:srgbClr val="000080"/>
              </a:solidFill>
              <a:prstDash val="solid"/>
            </a:ln>
          </c:spPr>
          <c:marker>
            <c:symbol val="none"/>
          </c:marker>
          <c:xVal>
            <c:numRef>
              <c:f>'2TIR'!$E$5:$E$1001</c:f>
              <c:numCache>
                <c:formatCode>0.00%</c:formatCode>
                <c:ptCount val="997"/>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pt idx="101">
                  <c:v>1.01</c:v>
                </c:pt>
                <c:pt idx="102">
                  <c:v>1.02</c:v>
                </c:pt>
                <c:pt idx="103">
                  <c:v>1.03</c:v>
                </c:pt>
                <c:pt idx="104">
                  <c:v>1.04</c:v>
                </c:pt>
                <c:pt idx="105">
                  <c:v>1.05</c:v>
                </c:pt>
                <c:pt idx="106">
                  <c:v>1.06</c:v>
                </c:pt>
                <c:pt idx="107">
                  <c:v>1.07</c:v>
                </c:pt>
                <c:pt idx="108">
                  <c:v>1.08</c:v>
                </c:pt>
                <c:pt idx="109">
                  <c:v>1.0900000000000001</c:v>
                </c:pt>
                <c:pt idx="110">
                  <c:v>1.1000000000000001</c:v>
                </c:pt>
                <c:pt idx="111">
                  <c:v>1.1100000000000001</c:v>
                </c:pt>
                <c:pt idx="112">
                  <c:v>1.1200000000000001</c:v>
                </c:pt>
                <c:pt idx="113">
                  <c:v>1.1299999999999999</c:v>
                </c:pt>
                <c:pt idx="114">
                  <c:v>1.1399999999999999</c:v>
                </c:pt>
                <c:pt idx="115">
                  <c:v>1.1499999999999999</c:v>
                </c:pt>
                <c:pt idx="116">
                  <c:v>1.1599999999999999</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c:v>
                </c:pt>
                <c:pt idx="162">
                  <c:v>1.62</c:v>
                </c:pt>
                <c:pt idx="163">
                  <c:v>1.63</c:v>
                </c:pt>
                <c:pt idx="164">
                  <c:v>1.64</c:v>
                </c:pt>
                <c:pt idx="165">
                  <c:v>1.65</c:v>
                </c:pt>
                <c:pt idx="166">
                  <c:v>1.66</c:v>
                </c:pt>
                <c:pt idx="167">
                  <c:v>1.67</c:v>
                </c:pt>
                <c:pt idx="168">
                  <c:v>1.68</c:v>
                </c:pt>
                <c:pt idx="169">
                  <c:v>1.69</c:v>
                </c:pt>
                <c:pt idx="170">
                  <c:v>1.7</c:v>
                </c:pt>
                <c:pt idx="171">
                  <c:v>1.71</c:v>
                </c:pt>
                <c:pt idx="172">
                  <c:v>1.72</c:v>
                </c:pt>
                <c:pt idx="173">
                  <c:v>1.73</c:v>
                </c:pt>
                <c:pt idx="174">
                  <c:v>1.74</c:v>
                </c:pt>
                <c:pt idx="175">
                  <c:v>1.75</c:v>
                </c:pt>
                <c:pt idx="176">
                  <c:v>1.76</c:v>
                </c:pt>
                <c:pt idx="177">
                  <c:v>1.77</c:v>
                </c:pt>
                <c:pt idx="178">
                  <c:v>1.78</c:v>
                </c:pt>
                <c:pt idx="179">
                  <c:v>1.79</c:v>
                </c:pt>
                <c:pt idx="180">
                  <c:v>1.8</c:v>
                </c:pt>
                <c:pt idx="181">
                  <c:v>1.81</c:v>
                </c:pt>
                <c:pt idx="182">
                  <c:v>1.82</c:v>
                </c:pt>
                <c:pt idx="183">
                  <c:v>1.83</c:v>
                </c:pt>
                <c:pt idx="184">
                  <c:v>1.84</c:v>
                </c:pt>
                <c:pt idx="185">
                  <c:v>1.85</c:v>
                </c:pt>
                <c:pt idx="186">
                  <c:v>1.86</c:v>
                </c:pt>
                <c:pt idx="187">
                  <c:v>1.87</c:v>
                </c:pt>
                <c:pt idx="188">
                  <c:v>1.88</c:v>
                </c:pt>
                <c:pt idx="189">
                  <c:v>1.89</c:v>
                </c:pt>
                <c:pt idx="190">
                  <c:v>1.9</c:v>
                </c:pt>
                <c:pt idx="191">
                  <c:v>1.91</c:v>
                </c:pt>
                <c:pt idx="192">
                  <c:v>1.92</c:v>
                </c:pt>
                <c:pt idx="193">
                  <c:v>1.93</c:v>
                </c:pt>
                <c:pt idx="194">
                  <c:v>1.94</c:v>
                </c:pt>
                <c:pt idx="195">
                  <c:v>1.95</c:v>
                </c:pt>
                <c:pt idx="196">
                  <c:v>1.96</c:v>
                </c:pt>
                <c:pt idx="197">
                  <c:v>1.97</c:v>
                </c:pt>
                <c:pt idx="198">
                  <c:v>1.98</c:v>
                </c:pt>
                <c:pt idx="199">
                  <c:v>1.99</c:v>
                </c:pt>
                <c:pt idx="200">
                  <c:v>2</c:v>
                </c:pt>
                <c:pt idx="201">
                  <c:v>2.0099999999999998</c:v>
                </c:pt>
                <c:pt idx="202">
                  <c:v>2.02</c:v>
                </c:pt>
                <c:pt idx="203">
                  <c:v>2.0299999999999998</c:v>
                </c:pt>
                <c:pt idx="204">
                  <c:v>2.04</c:v>
                </c:pt>
                <c:pt idx="205">
                  <c:v>2.0499999999999998</c:v>
                </c:pt>
                <c:pt idx="206">
                  <c:v>2.06</c:v>
                </c:pt>
                <c:pt idx="207">
                  <c:v>2.0699999999999998</c:v>
                </c:pt>
                <c:pt idx="208">
                  <c:v>2.08</c:v>
                </c:pt>
                <c:pt idx="209">
                  <c:v>2.09</c:v>
                </c:pt>
                <c:pt idx="210">
                  <c:v>2.1</c:v>
                </c:pt>
                <c:pt idx="211">
                  <c:v>2.11</c:v>
                </c:pt>
                <c:pt idx="212">
                  <c:v>2.12</c:v>
                </c:pt>
                <c:pt idx="213">
                  <c:v>2.13</c:v>
                </c:pt>
                <c:pt idx="214">
                  <c:v>2.14</c:v>
                </c:pt>
                <c:pt idx="215">
                  <c:v>2.15</c:v>
                </c:pt>
                <c:pt idx="216">
                  <c:v>2.16</c:v>
                </c:pt>
                <c:pt idx="217">
                  <c:v>2.17</c:v>
                </c:pt>
                <c:pt idx="218">
                  <c:v>2.1800000000000002</c:v>
                </c:pt>
                <c:pt idx="219">
                  <c:v>2.19</c:v>
                </c:pt>
                <c:pt idx="220">
                  <c:v>2.2000000000000002</c:v>
                </c:pt>
                <c:pt idx="221">
                  <c:v>2.21</c:v>
                </c:pt>
                <c:pt idx="222">
                  <c:v>2.2200000000000002</c:v>
                </c:pt>
                <c:pt idx="223">
                  <c:v>2.23</c:v>
                </c:pt>
                <c:pt idx="224">
                  <c:v>2.2400000000000002</c:v>
                </c:pt>
                <c:pt idx="225">
                  <c:v>2.25</c:v>
                </c:pt>
                <c:pt idx="226">
                  <c:v>2.2599999999999998</c:v>
                </c:pt>
                <c:pt idx="227">
                  <c:v>2.27</c:v>
                </c:pt>
                <c:pt idx="228">
                  <c:v>2.2799999999999998</c:v>
                </c:pt>
                <c:pt idx="229">
                  <c:v>2.29</c:v>
                </c:pt>
                <c:pt idx="230">
                  <c:v>2.2999999999999998</c:v>
                </c:pt>
                <c:pt idx="231">
                  <c:v>2.31</c:v>
                </c:pt>
                <c:pt idx="232">
                  <c:v>2.3199999999999998</c:v>
                </c:pt>
                <c:pt idx="233">
                  <c:v>2.33</c:v>
                </c:pt>
                <c:pt idx="234">
                  <c:v>2.34</c:v>
                </c:pt>
                <c:pt idx="235">
                  <c:v>2.35</c:v>
                </c:pt>
                <c:pt idx="236">
                  <c:v>2.36</c:v>
                </c:pt>
                <c:pt idx="237">
                  <c:v>2.37</c:v>
                </c:pt>
                <c:pt idx="238">
                  <c:v>2.38</c:v>
                </c:pt>
                <c:pt idx="239">
                  <c:v>2.39</c:v>
                </c:pt>
                <c:pt idx="240">
                  <c:v>2.4</c:v>
                </c:pt>
                <c:pt idx="241">
                  <c:v>2.41</c:v>
                </c:pt>
                <c:pt idx="242">
                  <c:v>2.42</c:v>
                </c:pt>
                <c:pt idx="243">
                  <c:v>2.4300000000000002</c:v>
                </c:pt>
                <c:pt idx="244">
                  <c:v>2.44</c:v>
                </c:pt>
                <c:pt idx="245">
                  <c:v>2.4500000000000002</c:v>
                </c:pt>
                <c:pt idx="246">
                  <c:v>2.46</c:v>
                </c:pt>
                <c:pt idx="247">
                  <c:v>2.4700000000000002</c:v>
                </c:pt>
                <c:pt idx="248">
                  <c:v>2.48</c:v>
                </c:pt>
                <c:pt idx="249">
                  <c:v>2.4900000000000002</c:v>
                </c:pt>
                <c:pt idx="250">
                  <c:v>2.5</c:v>
                </c:pt>
                <c:pt idx="251">
                  <c:v>2.5099999999999998</c:v>
                </c:pt>
                <c:pt idx="252">
                  <c:v>2.52</c:v>
                </c:pt>
                <c:pt idx="253">
                  <c:v>2.5299999999999998</c:v>
                </c:pt>
                <c:pt idx="254">
                  <c:v>2.54</c:v>
                </c:pt>
                <c:pt idx="255">
                  <c:v>2.5499999999999998</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c:v>
                </c:pt>
                <c:pt idx="323">
                  <c:v>3.23</c:v>
                </c:pt>
                <c:pt idx="324">
                  <c:v>3.24</c:v>
                </c:pt>
                <c:pt idx="325">
                  <c:v>3.25</c:v>
                </c:pt>
                <c:pt idx="326">
                  <c:v>3.26</c:v>
                </c:pt>
                <c:pt idx="327">
                  <c:v>3.27</c:v>
                </c:pt>
                <c:pt idx="328">
                  <c:v>3.28</c:v>
                </c:pt>
                <c:pt idx="329">
                  <c:v>3.29</c:v>
                </c:pt>
                <c:pt idx="330">
                  <c:v>3.3</c:v>
                </c:pt>
                <c:pt idx="331">
                  <c:v>3.31</c:v>
                </c:pt>
                <c:pt idx="332">
                  <c:v>3.32</c:v>
                </c:pt>
                <c:pt idx="333">
                  <c:v>3.33</c:v>
                </c:pt>
                <c:pt idx="334">
                  <c:v>3.34</c:v>
                </c:pt>
                <c:pt idx="335">
                  <c:v>3.35</c:v>
                </c:pt>
                <c:pt idx="336">
                  <c:v>3.36</c:v>
                </c:pt>
                <c:pt idx="337">
                  <c:v>3.37</c:v>
                </c:pt>
                <c:pt idx="338">
                  <c:v>3.38</c:v>
                </c:pt>
                <c:pt idx="339">
                  <c:v>3.39</c:v>
                </c:pt>
                <c:pt idx="340">
                  <c:v>3.4</c:v>
                </c:pt>
                <c:pt idx="341">
                  <c:v>3.41</c:v>
                </c:pt>
                <c:pt idx="342">
                  <c:v>3.42</c:v>
                </c:pt>
                <c:pt idx="343">
                  <c:v>3.43</c:v>
                </c:pt>
                <c:pt idx="344">
                  <c:v>3.44</c:v>
                </c:pt>
                <c:pt idx="345">
                  <c:v>3.45</c:v>
                </c:pt>
                <c:pt idx="346">
                  <c:v>3.46</c:v>
                </c:pt>
                <c:pt idx="347">
                  <c:v>3.47</c:v>
                </c:pt>
                <c:pt idx="348">
                  <c:v>3.48</c:v>
                </c:pt>
                <c:pt idx="349">
                  <c:v>3.49</c:v>
                </c:pt>
                <c:pt idx="350">
                  <c:v>3.5</c:v>
                </c:pt>
                <c:pt idx="351">
                  <c:v>3.51</c:v>
                </c:pt>
                <c:pt idx="352">
                  <c:v>3.52</c:v>
                </c:pt>
                <c:pt idx="353">
                  <c:v>3.53</c:v>
                </c:pt>
                <c:pt idx="354">
                  <c:v>3.54</c:v>
                </c:pt>
                <c:pt idx="355">
                  <c:v>3.55</c:v>
                </c:pt>
                <c:pt idx="356">
                  <c:v>3.56</c:v>
                </c:pt>
                <c:pt idx="357">
                  <c:v>3.57</c:v>
                </c:pt>
                <c:pt idx="358">
                  <c:v>3.58</c:v>
                </c:pt>
                <c:pt idx="359">
                  <c:v>3.59</c:v>
                </c:pt>
                <c:pt idx="360">
                  <c:v>3.6</c:v>
                </c:pt>
                <c:pt idx="361">
                  <c:v>3.61</c:v>
                </c:pt>
                <c:pt idx="362">
                  <c:v>3.62</c:v>
                </c:pt>
                <c:pt idx="363">
                  <c:v>3.63</c:v>
                </c:pt>
                <c:pt idx="364">
                  <c:v>3.64</c:v>
                </c:pt>
                <c:pt idx="365">
                  <c:v>3.65</c:v>
                </c:pt>
                <c:pt idx="366">
                  <c:v>3.66</c:v>
                </c:pt>
                <c:pt idx="367">
                  <c:v>3.67</c:v>
                </c:pt>
                <c:pt idx="368">
                  <c:v>3.68</c:v>
                </c:pt>
                <c:pt idx="369">
                  <c:v>3.69</c:v>
                </c:pt>
                <c:pt idx="370">
                  <c:v>3.7</c:v>
                </c:pt>
                <c:pt idx="371">
                  <c:v>3.71</c:v>
                </c:pt>
                <c:pt idx="372">
                  <c:v>3.72</c:v>
                </c:pt>
                <c:pt idx="373">
                  <c:v>3.73</c:v>
                </c:pt>
                <c:pt idx="374">
                  <c:v>3.74</c:v>
                </c:pt>
                <c:pt idx="375">
                  <c:v>3.75</c:v>
                </c:pt>
                <c:pt idx="376">
                  <c:v>3.76</c:v>
                </c:pt>
                <c:pt idx="377">
                  <c:v>3.77</c:v>
                </c:pt>
                <c:pt idx="378">
                  <c:v>3.78</c:v>
                </c:pt>
                <c:pt idx="379">
                  <c:v>3.79</c:v>
                </c:pt>
                <c:pt idx="380">
                  <c:v>3.8</c:v>
                </c:pt>
                <c:pt idx="381">
                  <c:v>3.81</c:v>
                </c:pt>
                <c:pt idx="382">
                  <c:v>3.82</c:v>
                </c:pt>
                <c:pt idx="383">
                  <c:v>3.83</c:v>
                </c:pt>
                <c:pt idx="384">
                  <c:v>3.84</c:v>
                </c:pt>
                <c:pt idx="385">
                  <c:v>3.85</c:v>
                </c:pt>
                <c:pt idx="386">
                  <c:v>3.86</c:v>
                </c:pt>
                <c:pt idx="387">
                  <c:v>3.87</c:v>
                </c:pt>
                <c:pt idx="388">
                  <c:v>3.88</c:v>
                </c:pt>
                <c:pt idx="389">
                  <c:v>3.89</c:v>
                </c:pt>
                <c:pt idx="390">
                  <c:v>3.9</c:v>
                </c:pt>
                <c:pt idx="391">
                  <c:v>3.91</c:v>
                </c:pt>
                <c:pt idx="392">
                  <c:v>3.92</c:v>
                </c:pt>
                <c:pt idx="393">
                  <c:v>3.93</c:v>
                </c:pt>
                <c:pt idx="394">
                  <c:v>3.94</c:v>
                </c:pt>
                <c:pt idx="395">
                  <c:v>3.95</c:v>
                </c:pt>
                <c:pt idx="396">
                  <c:v>3.96</c:v>
                </c:pt>
                <c:pt idx="397">
                  <c:v>3.97</c:v>
                </c:pt>
                <c:pt idx="398">
                  <c:v>3.98</c:v>
                </c:pt>
                <c:pt idx="399">
                  <c:v>3.99</c:v>
                </c:pt>
                <c:pt idx="400">
                  <c:v>4</c:v>
                </c:pt>
                <c:pt idx="401">
                  <c:v>4.01</c:v>
                </c:pt>
                <c:pt idx="402">
                  <c:v>4.0199999999999996</c:v>
                </c:pt>
                <c:pt idx="403">
                  <c:v>4.03</c:v>
                </c:pt>
                <c:pt idx="404">
                  <c:v>4.04</c:v>
                </c:pt>
                <c:pt idx="405">
                  <c:v>4.05</c:v>
                </c:pt>
                <c:pt idx="406">
                  <c:v>4.0599999999999996</c:v>
                </c:pt>
                <c:pt idx="407">
                  <c:v>4.07</c:v>
                </c:pt>
                <c:pt idx="408">
                  <c:v>4.08</c:v>
                </c:pt>
                <c:pt idx="409">
                  <c:v>4.09</c:v>
                </c:pt>
                <c:pt idx="410">
                  <c:v>4.0999999999999996</c:v>
                </c:pt>
                <c:pt idx="411">
                  <c:v>4.1100000000000003</c:v>
                </c:pt>
                <c:pt idx="412">
                  <c:v>4.12</c:v>
                </c:pt>
                <c:pt idx="413">
                  <c:v>4.13</c:v>
                </c:pt>
                <c:pt idx="414">
                  <c:v>4.1399999999999997</c:v>
                </c:pt>
                <c:pt idx="415">
                  <c:v>4.1500000000000004</c:v>
                </c:pt>
                <c:pt idx="416">
                  <c:v>4.16</c:v>
                </c:pt>
                <c:pt idx="417">
                  <c:v>4.17</c:v>
                </c:pt>
                <c:pt idx="418">
                  <c:v>4.18</c:v>
                </c:pt>
                <c:pt idx="419">
                  <c:v>4.1900000000000004</c:v>
                </c:pt>
                <c:pt idx="420">
                  <c:v>4.2</c:v>
                </c:pt>
                <c:pt idx="421">
                  <c:v>4.21</c:v>
                </c:pt>
                <c:pt idx="422">
                  <c:v>4.22</c:v>
                </c:pt>
                <c:pt idx="423">
                  <c:v>4.2300000000000004</c:v>
                </c:pt>
                <c:pt idx="424">
                  <c:v>4.24</c:v>
                </c:pt>
                <c:pt idx="425">
                  <c:v>4.25</c:v>
                </c:pt>
                <c:pt idx="426">
                  <c:v>4.26</c:v>
                </c:pt>
                <c:pt idx="427">
                  <c:v>4.2699999999999996</c:v>
                </c:pt>
                <c:pt idx="428">
                  <c:v>4.28</c:v>
                </c:pt>
                <c:pt idx="429">
                  <c:v>4.29</c:v>
                </c:pt>
                <c:pt idx="430">
                  <c:v>4.3</c:v>
                </c:pt>
                <c:pt idx="431">
                  <c:v>4.3099999999999996</c:v>
                </c:pt>
                <c:pt idx="432">
                  <c:v>4.32</c:v>
                </c:pt>
                <c:pt idx="433">
                  <c:v>4.33</c:v>
                </c:pt>
                <c:pt idx="434">
                  <c:v>4.34</c:v>
                </c:pt>
                <c:pt idx="435">
                  <c:v>4.3499999999999996</c:v>
                </c:pt>
                <c:pt idx="436">
                  <c:v>4.3600000000000003</c:v>
                </c:pt>
                <c:pt idx="437">
                  <c:v>4.37</c:v>
                </c:pt>
                <c:pt idx="438">
                  <c:v>4.38</c:v>
                </c:pt>
                <c:pt idx="439">
                  <c:v>4.3899999999999997</c:v>
                </c:pt>
                <c:pt idx="440">
                  <c:v>4.4000000000000004</c:v>
                </c:pt>
                <c:pt idx="441">
                  <c:v>4.41</c:v>
                </c:pt>
                <c:pt idx="442">
                  <c:v>4.42</c:v>
                </c:pt>
                <c:pt idx="443">
                  <c:v>4.43</c:v>
                </c:pt>
                <c:pt idx="444">
                  <c:v>4.4400000000000004</c:v>
                </c:pt>
                <c:pt idx="445">
                  <c:v>4.45</c:v>
                </c:pt>
                <c:pt idx="446">
                  <c:v>4.46</c:v>
                </c:pt>
                <c:pt idx="447">
                  <c:v>4.47</c:v>
                </c:pt>
                <c:pt idx="448">
                  <c:v>4.4800000000000004</c:v>
                </c:pt>
                <c:pt idx="449">
                  <c:v>4.49</c:v>
                </c:pt>
                <c:pt idx="450">
                  <c:v>4.5</c:v>
                </c:pt>
                <c:pt idx="451">
                  <c:v>4.51</c:v>
                </c:pt>
                <c:pt idx="452">
                  <c:v>4.5199999999999996</c:v>
                </c:pt>
                <c:pt idx="453">
                  <c:v>4.53</c:v>
                </c:pt>
                <c:pt idx="454">
                  <c:v>4.54</c:v>
                </c:pt>
                <c:pt idx="455">
                  <c:v>4.55</c:v>
                </c:pt>
                <c:pt idx="456">
                  <c:v>4.5599999999999996</c:v>
                </c:pt>
                <c:pt idx="457">
                  <c:v>4.57</c:v>
                </c:pt>
                <c:pt idx="458">
                  <c:v>4.58</c:v>
                </c:pt>
                <c:pt idx="459">
                  <c:v>4.59</c:v>
                </c:pt>
                <c:pt idx="460">
                  <c:v>4.5999999999999996</c:v>
                </c:pt>
                <c:pt idx="461">
                  <c:v>4.6100000000000003</c:v>
                </c:pt>
                <c:pt idx="462">
                  <c:v>4.62</c:v>
                </c:pt>
                <c:pt idx="463">
                  <c:v>4.63</c:v>
                </c:pt>
                <c:pt idx="464">
                  <c:v>4.6399999999999997</c:v>
                </c:pt>
                <c:pt idx="465">
                  <c:v>4.6500000000000004</c:v>
                </c:pt>
                <c:pt idx="466">
                  <c:v>4.66</c:v>
                </c:pt>
                <c:pt idx="467">
                  <c:v>4.67</c:v>
                </c:pt>
                <c:pt idx="468">
                  <c:v>4.68</c:v>
                </c:pt>
                <c:pt idx="469">
                  <c:v>4.6900000000000004</c:v>
                </c:pt>
                <c:pt idx="470">
                  <c:v>4.7</c:v>
                </c:pt>
                <c:pt idx="471">
                  <c:v>4.71</c:v>
                </c:pt>
                <c:pt idx="472">
                  <c:v>4.72</c:v>
                </c:pt>
                <c:pt idx="473">
                  <c:v>4.7300000000000004</c:v>
                </c:pt>
                <c:pt idx="474">
                  <c:v>4.74</c:v>
                </c:pt>
                <c:pt idx="475">
                  <c:v>4.75</c:v>
                </c:pt>
                <c:pt idx="476">
                  <c:v>4.76</c:v>
                </c:pt>
                <c:pt idx="477">
                  <c:v>4.7699999999999996</c:v>
                </c:pt>
                <c:pt idx="478">
                  <c:v>4.78</c:v>
                </c:pt>
                <c:pt idx="479">
                  <c:v>4.79</c:v>
                </c:pt>
                <c:pt idx="480">
                  <c:v>4.8</c:v>
                </c:pt>
                <c:pt idx="481">
                  <c:v>4.8099999999999996</c:v>
                </c:pt>
                <c:pt idx="482">
                  <c:v>4.82</c:v>
                </c:pt>
                <c:pt idx="483">
                  <c:v>4.83</c:v>
                </c:pt>
                <c:pt idx="484">
                  <c:v>4.84</c:v>
                </c:pt>
                <c:pt idx="485">
                  <c:v>4.8499999999999996</c:v>
                </c:pt>
                <c:pt idx="486">
                  <c:v>4.8600000000000003</c:v>
                </c:pt>
                <c:pt idx="487">
                  <c:v>4.87</c:v>
                </c:pt>
                <c:pt idx="488">
                  <c:v>4.88</c:v>
                </c:pt>
                <c:pt idx="489">
                  <c:v>4.8899999999999997</c:v>
                </c:pt>
                <c:pt idx="490">
                  <c:v>4.9000000000000004</c:v>
                </c:pt>
                <c:pt idx="491">
                  <c:v>4.91</c:v>
                </c:pt>
                <c:pt idx="492">
                  <c:v>4.92</c:v>
                </c:pt>
                <c:pt idx="493">
                  <c:v>4.93</c:v>
                </c:pt>
                <c:pt idx="494">
                  <c:v>4.9400000000000004</c:v>
                </c:pt>
                <c:pt idx="495">
                  <c:v>4.95</c:v>
                </c:pt>
                <c:pt idx="496">
                  <c:v>4.96</c:v>
                </c:pt>
                <c:pt idx="497">
                  <c:v>4.97</c:v>
                </c:pt>
                <c:pt idx="498">
                  <c:v>4.9800000000000004</c:v>
                </c:pt>
                <c:pt idx="499">
                  <c:v>4.99</c:v>
                </c:pt>
                <c:pt idx="500">
                  <c:v>5</c:v>
                </c:pt>
                <c:pt idx="501">
                  <c:v>5.01</c:v>
                </c:pt>
                <c:pt idx="502">
                  <c:v>5.0199999999999996</c:v>
                </c:pt>
                <c:pt idx="503">
                  <c:v>5.03</c:v>
                </c:pt>
                <c:pt idx="504">
                  <c:v>5.04</c:v>
                </c:pt>
                <c:pt idx="505">
                  <c:v>5.05</c:v>
                </c:pt>
                <c:pt idx="506">
                  <c:v>5.0599999999999996</c:v>
                </c:pt>
                <c:pt idx="507">
                  <c:v>5.07</c:v>
                </c:pt>
                <c:pt idx="508">
                  <c:v>5.08</c:v>
                </c:pt>
                <c:pt idx="509">
                  <c:v>5.09</c:v>
                </c:pt>
                <c:pt idx="510">
                  <c:v>5.0999999999999996</c:v>
                </c:pt>
                <c:pt idx="511">
                  <c:v>5.1100000000000003</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c:v>
                </c:pt>
                <c:pt idx="601">
                  <c:v>6.01</c:v>
                </c:pt>
                <c:pt idx="602">
                  <c:v>6.02</c:v>
                </c:pt>
                <c:pt idx="603">
                  <c:v>6.03</c:v>
                </c:pt>
                <c:pt idx="604">
                  <c:v>6.04</c:v>
                </c:pt>
                <c:pt idx="605">
                  <c:v>6.05</c:v>
                </c:pt>
                <c:pt idx="606">
                  <c:v>6.06</c:v>
                </c:pt>
                <c:pt idx="607">
                  <c:v>6.07</c:v>
                </c:pt>
                <c:pt idx="608">
                  <c:v>6.08</c:v>
                </c:pt>
                <c:pt idx="609">
                  <c:v>6.09</c:v>
                </c:pt>
                <c:pt idx="610">
                  <c:v>6.1</c:v>
                </c:pt>
                <c:pt idx="611">
                  <c:v>6.11</c:v>
                </c:pt>
                <c:pt idx="612">
                  <c:v>6.12</c:v>
                </c:pt>
                <c:pt idx="613">
                  <c:v>6.13</c:v>
                </c:pt>
                <c:pt idx="614">
                  <c:v>6.14</c:v>
                </c:pt>
                <c:pt idx="615">
                  <c:v>6.15</c:v>
                </c:pt>
                <c:pt idx="616">
                  <c:v>6.16</c:v>
                </c:pt>
                <c:pt idx="617">
                  <c:v>6.17</c:v>
                </c:pt>
                <c:pt idx="618">
                  <c:v>6.18</c:v>
                </c:pt>
                <c:pt idx="619">
                  <c:v>6.19</c:v>
                </c:pt>
                <c:pt idx="620">
                  <c:v>6.2</c:v>
                </c:pt>
                <c:pt idx="621">
                  <c:v>6.21</c:v>
                </c:pt>
                <c:pt idx="622">
                  <c:v>6.22</c:v>
                </c:pt>
                <c:pt idx="623">
                  <c:v>6.23</c:v>
                </c:pt>
                <c:pt idx="624">
                  <c:v>6.24</c:v>
                </c:pt>
                <c:pt idx="625">
                  <c:v>6.25</c:v>
                </c:pt>
                <c:pt idx="626">
                  <c:v>6.26</c:v>
                </c:pt>
                <c:pt idx="627">
                  <c:v>6.27</c:v>
                </c:pt>
                <c:pt idx="628">
                  <c:v>6.28</c:v>
                </c:pt>
                <c:pt idx="629">
                  <c:v>6.29</c:v>
                </c:pt>
                <c:pt idx="630">
                  <c:v>6.3</c:v>
                </c:pt>
                <c:pt idx="631">
                  <c:v>6.31</c:v>
                </c:pt>
                <c:pt idx="632">
                  <c:v>6.32</c:v>
                </c:pt>
                <c:pt idx="633">
                  <c:v>6.33</c:v>
                </c:pt>
                <c:pt idx="634">
                  <c:v>6.34</c:v>
                </c:pt>
                <c:pt idx="635">
                  <c:v>6.35</c:v>
                </c:pt>
                <c:pt idx="636">
                  <c:v>6.36</c:v>
                </c:pt>
                <c:pt idx="637">
                  <c:v>6.37</c:v>
                </c:pt>
                <c:pt idx="638">
                  <c:v>6.38</c:v>
                </c:pt>
                <c:pt idx="639">
                  <c:v>6.39</c:v>
                </c:pt>
                <c:pt idx="640">
                  <c:v>6.4</c:v>
                </c:pt>
                <c:pt idx="641">
                  <c:v>6.41</c:v>
                </c:pt>
                <c:pt idx="642">
                  <c:v>6.42</c:v>
                </c:pt>
                <c:pt idx="643">
                  <c:v>6.43</c:v>
                </c:pt>
                <c:pt idx="644">
                  <c:v>6.44</c:v>
                </c:pt>
                <c:pt idx="645">
                  <c:v>6.45</c:v>
                </c:pt>
                <c:pt idx="646">
                  <c:v>6.46</c:v>
                </c:pt>
                <c:pt idx="647">
                  <c:v>6.47</c:v>
                </c:pt>
                <c:pt idx="648">
                  <c:v>6.48</c:v>
                </c:pt>
                <c:pt idx="649">
                  <c:v>6.49</c:v>
                </c:pt>
                <c:pt idx="650">
                  <c:v>6.5</c:v>
                </c:pt>
                <c:pt idx="651">
                  <c:v>6.51</c:v>
                </c:pt>
                <c:pt idx="652">
                  <c:v>6.52</c:v>
                </c:pt>
                <c:pt idx="653">
                  <c:v>6.53</c:v>
                </c:pt>
                <c:pt idx="654">
                  <c:v>6.54</c:v>
                </c:pt>
                <c:pt idx="655">
                  <c:v>6.55</c:v>
                </c:pt>
                <c:pt idx="656">
                  <c:v>6.56</c:v>
                </c:pt>
                <c:pt idx="657">
                  <c:v>6.57</c:v>
                </c:pt>
                <c:pt idx="658">
                  <c:v>6.58</c:v>
                </c:pt>
                <c:pt idx="659">
                  <c:v>6.59</c:v>
                </c:pt>
                <c:pt idx="660">
                  <c:v>6.6</c:v>
                </c:pt>
                <c:pt idx="661">
                  <c:v>6.61</c:v>
                </c:pt>
                <c:pt idx="662">
                  <c:v>6.62</c:v>
                </c:pt>
                <c:pt idx="663">
                  <c:v>6.63</c:v>
                </c:pt>
                <c:pt idx="664">
                  <c:v>6.64</c:v>
                </c:pt>
                <c:pt idx="665">
                  <c:v>6.65</c:v>
                </c:pt>
                <c:pt idx="666">
                  <c:v>6.66</c:v>
                </c:pt>
                <c:pt idx="667">
                  <c:v>6.67</c:v>
                </c:pt>
                <c:pt idx="668">
                  <c:v>6.68</c:v>
                </c:pt>
                <c:pt idx="669">
                  <c:v>6.69</c:v>
                </c:pt>
                <c:pt idx="670">
                  <c:v>6.7</c:v>
                </c:pt>
                <c:pt idx="671">
                  <c:v>6.71</c:v>
                </c:pt>
                <c:pt idx="672">
                  <c:v>6.72</c:v>
                </c:pt>
                <c:pt idx="673">
                  <c:v>6.73</c:v>
                </c:pt>
                <c:pt idx="674">
                  <c:v>6.74</c:v>
                </c:pt>
                <c:pt idx="675">
                  <c:v>6.75</c:v>
                </c:pt>
                <c:pt idx="676">
                  <c:v>6.76</c:v>
                </c:pt>
                <c:pt idx="677">
                  <c:v>6.77</c:v>
                </c:pt>
                <c:pt idx="678">
                  <c:v>6.78</c:v>
                </c:pt>
                <c:pt idx="679">
                  <c:v>6.79</c:v>
                </c:pt>
                <c:pt idx="680">
                  <c:v>6.8</c:v>
                </c:pt>
                <c:pt idx="681">
                  <c:v>6.81</c:v>
                </c:pt>
                <c:pt idx="682">
                  <c:v>6.82</c:v>
                </c:pt>
                <c:pt idx="683">
                  <c:v>6.83</c:v>
                </c:pt>
                <c:pt idx="684">
                  <c:v>6.84</c:v>
                </c:pt>
                <c:pt idx="685">
                  <c:v>6.85</c:v>
                </c:pt>
                <c:pt idx="686">
                  <c:v>6.86</c:v>
                </c:pt>
                <c:pt idx="687">
                  <c:v>6.87</c:v>
                </c:pt>
                <c:pt idx="688">
                  <c:v>6.88</c:v>
                </c:pt>
                <c:pt idx="689">
                  <c:v>6.89</c:v>
                </c:pt>
                <c:pt idx="690">
                  <c:v>6.9</c:v>
                </c:pt>
                <c:pt idx="691">
                  <c:v>6.91</c:v>
                </c:pt>
                <c:pt idx="692">
                  <c:v>6.92</c:v>
                </c:pt>
                <c:pt idx="693">
                  <c:v>6.93</c:v>
                </c:pt>
                <c:pt idx="694">
                  <c:v>6.94</c:v>
                </c:pt>
                <c:pt idx="695">
                  <c:v>6.95</c:v>
                </c:pt>
                <c:pt idx="696">
                  <c:v>6.96</c:v>
                </c:pt>
                <c:pt idx="697">
                  <c:v>6.97</c:v>
                </c:pt>
                <c:pt idx="698">
                  <c:v>6.98</c:v>
                </c:pt>
                <c:pt idx="699">
                  <c:v>6.99</c:v>
                </c:pt>
                <c:pt idx="700">
                  <c:v>7</c:v>
                </c:pt>
                <c:pt idx="701">
                  <c:v>7.01</c:v>
                </c:pt>
                <c:pt idx="702">
                  <c:v>7.02</c:v>
                </c:pt>
                <c:pt idx="703">
                  <c:v>7.03</c:v>
                </c:pt>
                <c:pt idx="704">
                  <c:v>7.04</c:v>
                </c:pt>
                <c:pt idx="705">
                  <c:v>7.05</c:v>
                </c:pt>
                <c:pt idx="706">
                  <c:v>7.06</c:v>
                </c:pt>
                <c:pt idx="707">
                  <c:v>7.07</c:v>
                </c:pt>
                <c:pt idx="708">
                  <c:v>7.08</c:v>
                </c:pt>
                <c:pt idx="709">
                  <c:v>7.09</c:v>
                </c:pt>
                <c:pt idx="710">
                  <c:v>7.1</c:v>
                </c:pt>
                <c:pt idx="711">
                  <c:v>7.11</c:v>
                </c:pt>
                <c:pt idx="712">
                  <c:v>7.12</c:v>
                </c:pt>
                <c:pt idx="713">
                  <c:v>7.13</c:v>
                </c:pt>
                <c:pt idx="714">
                  <c:v>7.14</c:v>
                </c:pt>
                <c:pt idx="715">
                  <c:v>7.15</c:v>
                </c:pt>
                <c:pt idx="716">
                  <c:v>7.16</c:v>
                </c:pt>
                <c:pt idx="717">
                  <c:v>7.17</c:v>
                </c:pt>
                <c:pt idx="718">
                  <c:v>7.18</c:v>
                </c:pt>
                <c:pt idx="719">
                  <c:v>7.19</c:v>
                </c:pt>
                <c:pt idx="720">
                  <c:v>7.2</c:v>
                </c:pt>
                <c:pt idx="721">
                  <c:v>7.21</c:v>
                </c:pt>
                <c:pt idx="722">
                  <c:v>7.22</c:v>
                </c:pt>
                <c:pt idx="723">
                  <c:v>7.23</c:v>
                </c:pt>
                <c:pt idx="724">
                  <c:v>7.24</c:v>
                </c:pt>
                <c:pt idx="725">
                  <c:v>7.25</c:v>
                </c:pt>
                <c:pt idx="726">
                  <c:v>7.26</c:v>
                </c:pt>
                <c:pt idx="727">
                  <c:v>7.27</c:v>
                </c:pt>
                <c:pt idx="728">
                  <c:v>7.28</c:v>
                </c:pt>
                <c:pt idx="729">
                  <c:v>7.29</c:v>
                </c:pt>
                <c:pt idx="730">
                  <c:v>7.3</c:v>
                </c:pt>
                <c:pt idx="731">
                  <c:v>7.31</c:v>
                </c:pt>
                <c:pt idx="732">
                  <c:v>7.32</c:v>
                </c:pt>
                <c:pt idx="733">
                  <c:v>7.33</c:v>
                </c:pt>
                <c:pt idx="734">
                  <c:v>7.34</c:v>
                </c:pt>
                <c:pt idx="735">
                  <c:v>7.35</c:v>
                </c:pt>
                <c:pt idx="736">
                  <c:v>7.36</c:v>
                </c:pt>
                <c:pt idx="737">
                  <c:v>7.37</c:v>
                </c:pt>
                <c:pt idx="738">
                  <c:v>7.38</c:v>
                </c:pt>
                <c:pt idx="739">
                  <c:v>7.39</c:v>
                </c:pt>
                <c:pt idx="740">
                  <c:v>7.4</c:v>
                </c:pt>
                <c:pt idx="741">
                  <c:v>7.41</c:v>
                </c:pt>
                <c:pt idx="742">
                  <c:v>7.42</c:v>
                </c:pt>
                <c:pt idx="743">
                  <c:v>7.43</c:v>
                </c:pt>
                <c:pt idx="744">
                  <c:v>7.44</c:v>
                </c:pt>
                <c:pt idx="745">
                  <c:v>7.45</c:v>
                </c:pt>
                <c:pt idx="746">
                  <c:v>7.46</c:v>
                </c:pt>
                <c:pt idx="747">
                  <c:v>7.47</c:v>
                </c:pt>
                <c:pt idx="748">
                  <c:v>7.48</c:v>
                </c:pt>
                <c:pt idx="749">
                  <c:v>7.49</c:v>
                </c:pt>
                <c:pt idx="750">
                  <c:v>7.5</c:v>
                </c:pt>
                <c:pt idx="751">
                  <c:v>7.51</c:v>
                </c:pt>
                <c:pt idx="752">
                  <c:v>7.52</c:v>
                </c:pt>
                <c:pt idx="753">
                  <c:v>7.53</c:v>
                </c:pt>
                <c:pt idx="754">
                  <c:v>7.54</c:v>
                </c:pt>
                <c:pt idx="755">
                  <c:v>7.55</c:v>
                </c:pt>
                <c:pt idx="756">
                  <c:v>7.56</c:v>
                </c:pt>
                <c:pt idx="757">
                  <c:v>7.57</c:v>
                </c:pt>
                <c:pt idx="758">
                  <c:v>7.58</c:v>
                </c:pt>
                <c:pt idx="759">
                  <c:v>7.59</c:v>
                </c:pt>
                <c:pt idx="760">
                  <c:v>7.6</c:v>
                </c:pt>
                <c:pt idx="761">
                  <c:v>7.61</c:v>
                </c:pt>
                <c:pt idx="762">
                  <c:v>7.62</c:v>
                </c:pt>
                <c:pt idx="763">
                  <c:v>7.63</c:v>
                </c:pt>
                <c:pt idx="764">
                  <c:v>7.64</c:v>
                </c:pt>
                <c:pt idx="765">
                  <c:v>7.65</c:v>
                </c:pt>
                <c:pt idx="766">
                  <c:v>7.66</c:v>
                </c:pt>
                <c:pt idx="767">
                  <c:v>7.67</c:v>
                </c:pt>
                <c:pt idx="768">
                  <c:v>7.68</c:v>
                </c:pt>
                <c:pt idx="769">
                  <c:v>7.69</c:v>
                </c:pt>
                <c:pt idx="770">
                  <c:v>7.7</c:v>
                </c:pt>
                <c:pt idx="771">
                  <c:v>7.71</c:v>
                </c:pt>
                <c:pt idx="772">
                  <c:v>7.72</c:v>
                </c:pt>
                <c:pt idx="773">
                  <c:v>7.73</c:v>
                </c:pt>
                <c:pt idx="774">
                  <c:v>7.74</c:v>
                </c:pt>
                <c:pt idx="775">
                  <c:v>7.75</c:v>
                </c:pt>
                <c:pt idx="776">
                  <c:v>7.76</c:v>
                </c:pt>
                <c:pt idx="777">
                  <c:v>7.77</c:v>
                </c:pt>
                <c:pt idx="778">
                  <c:v>7.78</c:v>
                </c:pt>
                <c:pt idx="779">
                  <c:v>7.79</c:v>
                </c:pt>
                <c:pt idx="780">
                  <c:v>7.8</c:v>
                </c:pt>
                <c:pt idx="781">
                  <c:v>7.81</c:v>
                </c:pt>
                <c:pt idx="782">
                  <c:v>7.82</c:v>
                </c:pt>
                <c:pt idx="783">
                  <c:v>7.83</c:v>
                </c:pt>
                <c:pt idx="784">
                  <c:v>7.84</c:v>
                </c:pt>
                <c:pt idx="785">
                  <c:v>7.85</c:v>
                </c:pt>
                <c:pt idx="786">
                  <c:v>7.86</c:v>
                </c:pt>
                <c:pt idx="787">
                  <c:v>7.87</c:v>
                </c:pt>
                <c:pt idx="788">
                  <c:v>7.88</c:v>
                </c:pt>
                <c:pt idx="789">
                  <c:v>7.89</c:v>
                </c:pt>
                <c:pt idx="790">
                  <c:v>7.9</c:v>
                </c:pt>
                <c:pt idx="791">
                  <c:v>7.91</c:v>
                </c:pt>
                <c:pt idx="792">
                  <c:v>7.92</c:v>
                </c:pt>
                <c:pt idx="793">
                  <c:v>7.93</c:v>
                </c:pt>
                <c:pt idx="794">
                  <c:v>7.94</c:v>
                </c:pt>
                <c:pt idx="795">
                  <c:v>7.95</c:v>
                </c:pt>
                <c:pt idx="796">
                  <c:v>7.96</c:v>
                </c:pt>
                <c:pt idx="797">
                  <c:v>7.97</c:v>
                </c:pt>
                <c:pt idx="798">
                  <c:v>7.98</c:v>
                </c:pt>
                <c:pt idx="799">
                  <c:v>7.99</c:v>
                </c:pt>
                <c:pt idx="800">
                  <c:v>8</c:v>
                </c:pt>
                <c:pt idx="801">
                  <c:v>8.01</c:v>
                </c:pt>
                <c:pt idx="802">
                  <c:v>8.02</c:v>
                </c:pt>
                <c:pt idx="803">
                  <c:v>8.0299999999999994</c:v>
                </c:pt>
                <c:pt idx="804">
                  <c:v>8.0399999999999991</c:v>
                </c:pt>
                <c:pt idx="805">
                  <c:v>8.0500000000000007</c:v>
                </c:pt>
                <c:pt idx="806">
                  <c:v>8.06</c:v>
                </c:pt>
                <c:pt idx="807">
                  <c:v>8.07</c:v>
                </c:pt>
                <c:pt idx="808">
                  <c:v>8.08</c:v>
                </c:pt>
                <c:pt idx="809">
                  <c:v>8.09</c:v>
                </c:pt>
                <c:pt idx="810">
                  <c:v>8.1</c:v>
                </c:pt>
                <c:pt idx="811">
                  <c:v>8.11</c:v>
                </c:pt>
                <c:pt idx="812">
                  <c:v>8.1199999999999992</c:v>
                </c:pt>
                <c:pt idx="813">
                  <c:v>8.1300000000000008</c:v>
                </c:pt>
                <c:pt idx="814">
                  <c:v>8.14</c:v>
                </c:pt>
                <c:pt idx="815">
                  <c:v>8.15</c:v>
                </c:pt>
                <c:pt idx="816">
                  <c:v>8.16</c:v>
                </c:pt>
                <c:pt idx="817">
                  <c:v>8.17</c:v>
                </c:pt>
                <c:pt idx="818">
                  <c:v>8.18</c:v>
                </c:pt>
                <c:pt idx="819">
                  <c:v>8.19</c:v>
                </c:pt>
                <c:pt idx="820">
                  <c:v>8.1999999999999993</c:v>
                </c:pt>
                <c:pt idx="821">
                  <c:v>8.2100000000000009</c:v>
                </c:pt>
                <c:pt idx="822">
                  <c:v>8.2200000000000006</c:v>
                </c:pt>
                <c:pt idx="823">
                  <c:v>8.23</c:v>
                </c:pt>
                <c:pt idx="824">
                  <c:v>8.24</c:v>
                </c:pt>
                <c:pt idx="825">
                  <c:v>8.25</c:v>
                </c:pt>
                <c:pt idx="826">
                  <c:v>8.26</c:v>
                </c:pt>
                <c:pt idx="827">
                  <c:v>8.27</c:v>
                </c:pt>
                <c:pt idx="828">
                  <c:v>8.2799999999999994</c:v>
                </c:pt>
                <c:pt idx="829">
                  <c:v>8.2899999999999991</c:v>
                </c:pt>
                <c:pt idx="830">
                  <c:v>8.3000000000000007</c:v>
                </c:pt>
                <c:pt idx="831">
                  <c:v>8.31</c:v>
                </c:pt>
                <c:pt idx="832">
                  <c:v>8.32</c:v>
                </c:pt>
                <c:pt idx="833">
                  <c:v>8.33</c:v>
                </c:pt>
                <c:pt idx="834">
                  <c:v>8.34</c:v>
                </c:pt>
                <c:pt idx="835">
                  <c:v>8.35</c:v>
                </c:pt>
                <c:pt idx="836">
                  <c:v>8.36</c:v>
                </c:pt>
                <c:pt idx="837">
                  <c:v>8.3699999999999992</c:v>
                </c:pt>
                <c:pt idx="838">
                  <c:v>8.3800000000000008</c:v>
                </c:pt>
                <c:pt idx="839">
                  <c:v>8.39</c:v>
                </c:pt>
                <c:pt idx="840">
                  <c:v>8.4</c:v>
                </c:pt>
                <c:pt idx="841">
                  <c:v>8.41</c:v>
                </c:pt>
                <c:pt idx="842">
                  <c:v>8.42</c:v>
                </c:pt>
                <c:pt idx="843">
                  <c:v>8.43</c:v>
                </c:pt>
                <c:pt idx="844">
                  <c:v>8.44</c:v>
                </c:pt>
                <c:pt idx="845">
                  <c:v>8.4499999999999993</c:v>
                </c:pt>
                <c:pt idx="846">
                  <c:v>8.4600000000000009</c:v>
                </c:pt>
                <c:pt idx="847">
                  <c:v>8.4700000000000006</c:v>
                </c:pt>
                <c:pt idx="848">
                  <c:v>8.48</c:v>
                </c:pt>
                <c:pt idx="849">
                  <c:v>8.49</c:v>
                </c:pt>
                <c:pt idx="850">
                  <c:v>8.5</c:v>
                </c:pt>
                <c:pt idx="851">
                  <c:v>8.51</c:v>
                </c:pt>
                <c:pt idx="852">
                  <c:v>8.52</c:v>
                </c:pt>
                <c:pt idx="853">
                  <c:v>8.5299999999999994</c:v>
                </c:pt>
                <c:pt idx="854">
                  <c:v>8.5399999999999991</c:v>
                </c:pt>
                <c:pt idx="855">
                  <c:v>8.5500000000000007</c:v>
                </c:pt>
                <c:pt idx="856">
                  <c:v>8.56</c:v>
                </c:pt>
                <c:pt idx="857">
                  <c:v>8.57</c:v>
                </c:pt>
                <c:pt idx="858">
                  <c:v>8.58</c:v>
                </c:pt>
                <c:pt idx="859">
                  <c:v>8.59</c:v>
                </c:pt>
                <c:pt idx="860">
                  <c:v>8.6</c:v>
                </c:pt>
                <c:pt idx="861">
                  <c:v>8.61</c:v>
                </c:pt>
                <c:pt idx="862">
                  <c:v>8.6199999999999992</c:v>
                </c:pt>
                <c:pt idx="863">
                  <c:v>8.6300000000000008</c:v>
                </c:pt>
                <c:pt idx="864">
                  <c:v>8.64</c:v>
                </c:pt>
                <c:pt idx="865">
                  <c:v>8.65</c:v>
                </c:pt>
                <c:pt idx="866">
                  <c:v>8.66</c:v>
                </c:pt>
                <c:pt idx="867">
                  <c:v>8.67</c:v>
                </c:pt>
                <c:pt idx="868">
                  <c:v>8.68</c:v>
                </c:pt>
                <c:pt idx="869">
                  <c:v>8.69</c:v>
                </c:pt>
                <c:pt idx="870">
                  <c:v>8.6999999999999993</c:v>
                </c:pt>
                <c:pt idx="871">
                  <c:v>8.7100000000000009</c:v>
                </c:pt>
                <c:pt idx="872">
                  <c:v>8.7200000000000006</c:v>
                </c:pt>
                <c:pt idx="873">
                  <c:v>8.73</c:v>
                </c:pt>
                <c:pt idx="874">
                  <c:v>8.74</c:v>
                </c:pt>
                <c:pt idx="875">
                  <c:v>8.75</c:v>
                </c:pt>
                <c:pt idx="876">
                  <c:v>8.76</c:v>
                </c:pt>
                <c:pt idx="877">
                  <c:v>8.77</c:v>
                </c:pt>
                <c:pt idx="878">
                  <c:v>8.7799999999999994</c:v>
                </c:pt>
                <c:pt idx="879">
                  <c:v>8.7899999999999991</c:v>
                </c:pt>
                <c:pt idx="880">
                  <c:v>8.8000000000000007</c:v>
                </c:pt>
                <c:pt idx="881">
                  <c:v>8.81</c:v>
                </c:pt>
                <c:pt idx="882">
                  <c:v>8.82</c:v>
                </c:pt>
                <c:pt idx="883">
                  <c:v>8.83</c:v>
                </c:pt>
                <c:pt idx="884">
                  <c:v>8.84</c:v>
                </c:pt>
                <c:pt idx="885">
                  <c:v>8.85</c:v>
                </c:pt>
                <c:pt idx="886">
                  <c:v>8.86</c:v>
                </c:pt>
                <c:pt idx="887">
                  <c:v>8.8699999999999992</c:v>
                </c:pt>
                <c:pt idx="888">
                  <c:v>8.8800000000000008</c:v>
                </c:pt>
                <c:pt idx="889">
                  <c:v>8.89</c:v>
                </c:pt>
                <c:pt idx="890">
                  <c:v>8.9</c:v>
                </c:pt>
                <c:pt idx="891">
                  <c:v>8.91</c:v>
                </c:pt>
                <c:pt idx="892">
                  <c:v>8.92</c:v>
                </c:pt>
                <c:pt idx="893">
                  <c:v>8.93</c:v>
                </c:pt>
                <c:pt idx="894">
                  <c:v>8.94</c:v>
                </c:pt>
                <c:pt idx="895">
                  <c:v>8.9499999999999993</c:v>
                </c:pt>
                <c:pt idx="896">
                  <c:v>8.9600000000000009</c:v>
                </c:pt>
                <c:pt idx="897">
                  <c:v>8.9700000000000006</c:v>
                </c:pt>
                <c:pt idx="898">
                  <c:v>8.98</c:v>
                </c:pt>
                <c:pt idx="899">
                  <c:v>8.99</c:v>
                </c:pt>
                <c:pt idx="900">
                  <c:v>9</c:v>
                </c:pt>
                <c:pt idx="901">
                  <c:v>9.01</c:v>
                </c:pt>
                <c:pt idx="902">
                  <c:v>9.02</c:v>
                </c:pt>
                <c:pt idx="903">
                  <c:v>9.0299999999999994</c:v>
                </c:pt>
                <c:pt idx="904">
                  <c:v>9.0399999999999991</c:v>
                </c:pt>
                <c:pt idx="905">
                  <c:v>9.0500000000000007</c:v>
                </c:pt>
                <c:pt idx="906">
                  <c:v>9.06</c:v>
                </c:pt>
                <c:pt idx="907">
                  <c:v>9.07</c:v>
                </c:pt>
                <c:pt idx="908">
                  <c:v>9.08</c:v>
                </c:pt>
                <c:pt idx="909">
                  <c:v>9.09</c:v>
                </c:pt>
                <c:pt idx="910">
                  <c:v>9.1</c:v>
                </c:pt>
                <c:pt idx="911">
                  <c:v>9.11</c:v>
                </c:pt>
                <c:pt idx="912">
                  <c:v>9.1199999999999992</c:v>
                </c:pt>
                <c:pt idx="913">
                  <c:v>9.1300000000000008</c:v>
                </c:pt>
                <c:pt idx="914">
                  <c:v>9.14</c:v>
                </c:pt>
                <c:pt idx="915">
                  <c:v>9.15</c:v>
                </c:pt>
                <c:pt idx="916">
                  <c:v>9.16</c:v>
                </c:pt>
                <c:pt idx="917">
                  <c:v>9.17</c:v>
                </c:pt>
                <c:pt idx="918">
                  <c:v>9.18</c:v>
                </c:pt>
                <c:pt idx="919">
                  <c:v>9.19</c:v>
                </c:pt>
                <c:pt idx="920">
                  <c:v>9.1999999999999993</c:v>
                </c:pt>
                <c:pt idx="921">
                  <c:v>9.2100000000000009</c:v>
                </c:pt>
                <c:pt idx="922">
                  <c:v>9.2200000000000006</c:v>
                </c:pt>
                <c:pt idx="923">
                  <c:v>9.23</c:v>
                </c:pt>
                <c:pt idx="924">
                  <c:v>9.24</c:v>
                </c:pt>
                <c:pt idx="925">
                  <c:v>9.25</c:v>
                </c:pt>
                <c:pt idx="926">
                  <c:v>9.26</c:v>
                </c:pt>
                <c:pt idx="927">
                  <c:v>9.27</c:v>
                </c:pt>
                <c:pt idx="928">
                  <c:v>9.2799999999999994</c:v>
                </c:pt>
                <c:pt idx="929">
                  <c:v>9.2899999999999991</c:v>
                </c:pt>
                <c:pt idx="930">
                  <c:v>9.3000000000000007</c:v>
                </c:pt>
                <c:pt idx="931">
                  <c:v>9.31</c:v>
                </c:pt>
                <c:pt idx="932">
                  <c:v>9.32</c:v>
                </c:pt>
                <c:pt idx="933">
                  <c:v>9.33</c:v>
                </c:pt>
                <c:pt idx="934">
                  <c:v>9.34</c:v>
                </c:pt>
                <c:pt idx="935">
                  <c:v>9.35</c:v>
                </c:pt>
                <c:pt idx="936">
                  <c:v>9.36</c:v>
                </c:pt>
                <c:pt idx="937">
                  <c:v>9.3699999999999992</c:v>
                </c:pt>
                <c:pt idx="938">
                  <c:v>9.3800000000000008</c:v>
                </c:pt>
                <c:pt idx="939">
                  <c:v>9.39</c:v>
                </c:pt>
                <c:pt idx="940">
                  <c:v>9.4</c:v>
                </c:pt>
                <c:pt idx="941">
                  <c:v>9.41</c:v>
                </c:pt>
                <c:pt idx="942">
                  <c:v>9.42</c:v>
                </c:pt>
                <c:pt idx="943">
                  <c:v>9.43</c:v>
                </c:pt>
                <c:pt idx="944">
                  <c:v>9.44</c:v>
                </c:pt>
                <c:pt idx="945">
                  <c:v>9.4499999999999993</c:v>
                </c:pt>
                <c:pt idx="946">
                  <c:v>9.4600000000000009</c:v>
                </c:pt>
                <c:pt idx="947">
                  <c:v>9.4700000000000006</c:v>
                </c:pt>
                <c:pt idx="948">
                  <c:v>9.48</c:v>
                </c:pt>
                <c:pt idx="949">
                  <c:v>9.49</c:v>
                </c:pt>
                <c:pt idx="950">
                  <c:v>9.5</c:v>
                </c:pt>
                <c:pt idx="951">
                  <c:v>9.51</c:v>
                </c:pt>
                <c:pt idx="952">
                  <c:v>9.52</c:v>
                </c:pt>
                <c:pt idx="953">
                  <c:v>9.5299999999999994</c:v>
                </c:pt>
                <c:pt idx="954">
                  <c:v>9.5399999999999991</c:v>
                </c:pt>
                <c:pt idx="955">
                  <c:v>9.5500000000000007</c:v>
                </c:pt>
                <c:pt idx="956">
                  <c:v>9.56</c:v>
                </c:pt>
                <c:pt idx="957">
                  <c:v>9.57</c:v>
                </c:pt>
                <c:pt idx="958">
                  <c:v>9.58</c:v>
                </c:pt>
                <c:pt idx="959">
                  <c:v>9.59</c:v>
                </c:pt>
                <c:pt idx="960">
                  <c:v>9.6</c:v>
                </c:pt>
                <c:pt idx="961">
                  <c:v>9.61</c:v>
                </c:pt>
                <c:pt idx="962">
                  <c:v>9.6199999999999992</c:v>
                </c:pt>
                <c:pt idx="963">
                  <c:v>9.6300000000000008</c:v>
                </c:pt>
                <c:pt idx="964">
                  <c:v>9.64</c:v>
                </c:pt>
                <c:pt idx="965">
                  <c:v>9.65</c:v>
                </c:pt>
                <c:pt idx="966">
                  <c:v>9.66</c:v>
                </c:pt>
                <c:pt idx="967">
                  <c:v>9.67</c:v>
                </c:pt>
                <c:pt idx="968">
                  <c:v>9.68</c:v>
                </c:pt>
                <c:pt idx="969">
                  <c:v>9.69</c:v>
                </c:pt>
                <c:pt idx="970">
                  <c:v>9.6999999999999993</c:v>
                </c:pt>
                <c:pt idx="971">
                  <c:v>9.7100000000000009</c:v>
                </c:pt>
                <c:pt idx="972">
                  <c:v>9.7200000000000006</c:v>
                </c:pt>
                <c:pt idx="973">
                  <c:v>9.73</c:v>
                </c:pt>
                <c:pt idx="974">
                  <c:v>9.74</c:v>
                </c:pt>
                <c:pt idx="975">
                  <c:v>9.75</c:v>
                </c:pt>
                <c:pt idx="976">
                  <c:v>9.76</c:v>
                </c:pt>
                <c:pt idx="977">
                  <c:v>9.77</c:v>
                </c:pt>
                <c:pt idx="978">
                  <c:v>9.7799999999999994</c:v>
                </c:pt>
                <c:pt idx="979">
                  <c:v>9.7899999999999991</c:v>
                </c:pt>
                <c:pt idx="980">
                  <c:v>9.8000000000000007</c:v>
                </c:pt>
                <c:pt idx="981">
                  <c:v>9.81</c:v>
                </c:pt>
                <c:pt idx="982">
                  <c:v>9.82</c:v>
                </c:pt>
                <c:pt idx="983">
                  <c:v>9.83</c:v>
                </c:pt>
                <c:pt idx="984">
                  <c:v>9.84</c:v>
                </c:pt>
                <c:pt idx="985">
                  <c:v>9.85</c:v>
                </c:pt>
                <c:pt idx="986">
                  <c:v>9.86</c:v>
                </c:pt>
                <c:pt idx="987">
                  <c:v>9.8699999999999992</c:v>
                </c:pt>
                <c:pt idx="988">
                  <c:v>9.8800000000000008</c:v>
                </c:pt>
                <c:pt idx="989">
                  <c:v>9.89</c:v>
                </c:pt>
                <c:pt idx="990">
                  <c:v>9.9</c:v>
                </c:pt>
                <c:pt idx="991">
                  <c:v>9.91</c:v>
                </c:pt>
                <c:pt idx="992">
                  <c:v>9.92</c:v>
                </c:pt>
                <c:pt idx="993">
                  <c:v>9.93</c:v>
                </c:pt>
                <c:pt idx="994">
                  <c:v>9.94</c:v>
                </c:pt>
                <c:pt idx="995">
                  <c:v>9.9499999999999993</c:v>
                </c:pt>
                <c:pt idx="996">
                  <c:v>9.9600000000000009</c:v>
                </c:pt>
              </c:numCache>
            </c:numRef>
          </c:xVal>
          <c:yVal>
            <c:numRef>
              <c:f>'2TIR'!$F$5:$F$1001</c:f>
              <c:numCache>
                <c:formatCode>"$"#,##0.00_);[Red]\("$"#,##0.00\)</c:formatCode>
                <c:ptCount val="997"/>
                <c:pt idx="0">
                  <c:v>-1600</c:v>
                </c:pt>
                <c:pt idx="1">
                  <c:v>-1501.9703950593082</c:v>
                </c:pt>
                <c:pt idx="2">
                  <c:v>-1407.7662437524029</c:v>
                </c:pt>
                <c:pt idx="3">
                  <c:v>-1317.2212272598736</c:v>
                </c:pt>
                <c:pt idx="4">
                  <c:v>-1230.1775147928993</c:v>
                </c:pt>
                <c:pt idx="5">
                  <c:v>-1146.4852607709743</c:v>
                </c:pt>
                <c:pt idx="6">
                  <c:v>-1066.0021359914558</c:v>
                </c:pt>
                <c:pt idx="7">
                  <c:v>-988.59289020875053</c:v>
                </c:pt>
                <c:pt idx="8">
                  <c:v>-914.12894375857331</c:v>
                </c:pt>
                <c:pt idx="9">
                  <c:v>-842.48800606009513</c:v>
                </c:pt>
                <c:pt idx="10">
                  <c:v>-773.55371900826378</c:v>
                </c:pt>
                <c:pt idx="11">
                  <c:v>-707.21532343153956</c:v>
                </c:pt>
                <c:pt idx="12">
                  <c:v>-643.36734693877463</c:v>
                </c:pt>
                <c:pt idx="13">
                  <c:v>-581.90931161406559</c:v>
                </c:pt>
                <c:pt idx="14">
                  <c:v>-522.74546014158136</c:v>
                </c:pt>
                <c:pt idx="15">
                  <c:v>-465.7844990548208</c:v>
                </c:pt>
                <c:pt idx="16">
                  <c:v>-410.93935790725413</c:v>
                </c:pt>
                <c:pt idx="17">
                  <c:v>-358.12696325516822</c:v>
                </c:pt>
                <c:pt idx="18">
                  <c:v>-307.2680264291871</c:v>
                </c:pt>
                <c:pt idx="19">
                  <c:v>-258.28684414942518</c:v>
                </c:pt>
                <c:pt idx="20">
                  <c:v>-211.11111111111154</c:v>
                </c:pt>
                <c:pt idx="21">
                  <c:v>-165.67174373335138</c:v>
                </c:pt>
                <c:pt idx="22">
                  <c:v>-121.90271432410691</c:v>
                </c:pt>
                <c:pt idx="23">
                  <c:v>-79.740894969925193</c:v>
                </c:pt>
                <c:pt idx="24">
                  <c:v>-39.125910509885898</c:v>
                </c:pt>
                <c:pt idx="25">
                  <c:v>0</c:v>
                </c:pt>
                <c:pt idx="26">
                  <c:v>37.692113882590093</c:v>
                </c:pt>
                <c:pt idx="27">
                  <c:v>74.003348006696342</c:v>
                </c:pt>
                <c:pt idx="28">
                  <c:v>108.984375</c:v>
                </c:pt>
                <c:pt idx="29">
                  <c:v>142.68373294874095</c:v>
                </c:pt>
                <c:pt idx="30">
                  <c:v>175.1479289940828</c:v>
                </c:pt>
                <c:pt idx="31">
                  <c:v>206.42153720645661</c:v>
                </c:pt>
                <c:pt idx="32">
                  <c:v>236.54729109274604</c:v>
                </c:pt>
                <c:pt idx="33">
                  <c:v>265.56617106676504</c:v>
                </c:pt>
                <c:pt idx="34">
                  <c:v>293.5174871909112</c:v>
                </c:pt>
                <c:pt idx="35">
                  <c:v>320.43895747599481</c:v>
                </c:pt>
                <c:pt idx="36">
                  <c:v>346.36678200691995</c:v>
                </c:pt>
                <c:pt idx="37">
                  <c:v>371.33571314401433</c:v>
                </c:pt>
                <c:pt idx="38">
                  <c:v>395.37912203318569</c:v>
                </c:pt>
                <c:pt idx="39">
                  <c:v>418.52906164277215</c:v>
                </c:pt>
                <c:pt idx="40">
                  <c:v>440.81632653061229</c:v>
                </c:pt>
                <c:pt idx="41">
                  <c:v>462.27050953171374</c:v>
                </c:pt>
                <c:pt idx="42">
                  <c:v>482.92005554453499</c:v>
                </c:pt>
                <c:pt idx="43">
                  <c:v>502.7923125825223</c:v>
                </c:pt>
                <c:pt idx="44">
                  <c:v>521.91358024691363</c:v>
                </c:pt>
                <c:pt idx="45">
                  <c:v>540.30915576694406</c:v>
                </c:pt>
                <c:pt idx="46">
                  <c:v>558.00337774441732</c:v>
                </c:pt>
                <c:pt idx="47">
                  <c:v>575.01966773103777</c:v>
                </c:pt>
                <c:pt idx="48">
                  <c:v>591.38056975894824</c:v>
                </c:pt>
                <c:pt idx="49">
                  <c:v>607.10778793748023</c:v>
                </c:pt>
                <c:pt idx="50">
                  <c:v>622.22222222222217</c:v>
                </c:pt>
                <c:pt idx="51">
                  <c:v>636.74400245603238</c:v>
                </c:pt>
                <c:pt idx="52">
                  <c:v>650.69252077562351</c:v>
                </c:pt>
                <c:pt idx="53">
                  <c:v>664.08646247169918</c:v>
                </c:pt>
                <c:pt idx="54">
                  <c:v>676.94383538539432</c:v>
                </c:pt>
                <c:pt idx="55">
                  <c:v>689.2819979188348</c:v>
                </c:pt>
                <c:pt idx="56">
                  <c:v>701.11768573307018</c:v>
                </c:pt>
                <c:pt idx="57">
                  <c:v>712.46703720232017</c:v>
                </c:pt>
                <c:pt idx="58">
                  <c:v>723.34561768947287</c:v>
                </c:pt>
                <c:pt idx="59">
                  <c:v>733.7684427040067</c:v>
                </c:pt>
                <c:pt idx="60">
                  <c:v>743.75</c:v>
                </c:pt>
                <c:pt idx="61">
                  <c:v>753.30427066856964</c:v>
                </c:pt>
                <c:pt idx="62">
                  <c:v>762.44474927602505</c:v>
                </c:pt>
                <c:pt idx="63">
                  <c:v>771.18446309608953</c:v>
                </c:pt>
                <c:pt idx="64">
                  <c:v>779.53599048185606</c:v>
                </c:pt>
                <c:pt idx="65">
                  <c:v>787.51147842056935</c:v>
                </c:pt>
                <c:pt idx="66">
                  <c:v>795.12265931194679</c:v>
                </c:pt>
                <c:pt idx="67">
                  <c:v>802.38086700849817</c:v>
                </c:pt>
                <c:pt idx="68">
                  <c:v>809.29705215419517</c:v>
                </c:pt>
                <c:pt idx="69">
                  <c:v>815.88179685585237</c:v>
                </c:pt>
                <c:pt idx="70">
                  <c:v>822.14532871972278</c:v>
                </c:pt>
                <c:pt idx="71">
                  <c:v>828.09753428405338</c:v>
                </c:pt>
                <c:pt idx="72">
                  <c:v>833.74797187668992</c:v>
                </c:pt>
                <c:pt idx="73">
                  <c:v>839.10588392528962</c:v>
                </c:pt>
                <c:pt idx="74">
                  <c:v>844.18020874620152</c:v>
                </c:pt>
                <c:pt idx="75">
                  <c:v>848.97959183673447</c:v>
                </c:pt>
                <c:pt idx="76">
                  <c:v>853.51239669421466</c:v>
                </c:pt>
                <c:pt idx="77">
                  <c:v>857.78671518401507</c:v>
                </c:pt>
                <c:pt idx="78">
                  <c:v>861.81037747759137</c:v>
                </c:pt>
                <c:pt idx="79">
                  <c:v>865.59096158047532</c:v>
                </c:pt>
                <c:pt idx="80">
                  <c:v>869.1358024691358</c:v>
                </c:pt>
                <c:pt idx="81">
                  <c:v>872.45200085467513</c:v>
                </c:pt>
                <c:pt idx="82">
                  <c:v>875.54643159038733</c:v>
                </c:pt>
                <c:pt idx="83">
                  <c:v>878.42575173937712</c:v>
                </c:pt>
                <c:pt idx="84">
                  <c:v>881.09640831757997</c:v>
                </c:pt>
                <c:pt idx="85">
                  <c:v>883.56464572680807</c:v>
                </c:pt>
                <c:pt idx="86">
                  <c:v>885.83651289166346</c:v>
                </c:pt>
                <c:pt idx="87">
                  <c:v>887.91787011352926</c:v>
                </c:pt>
                <c:pt idx="88">
                  <c:v>889.81439565414212</c:v>
                </c:pt>
                <c:pt idx="89">
                  <c:v>891.53159206069267</c:v>
                </c:pt>
                <c:pt idx="90">
                  <c:v>893.07479224376721</c:v>
                </c:pt>
                <c:pt idx="91">
                  <c:v>894.44916531893296</c:v>
                </c:pt>
                <c:pt idx="92">
                  <c:v>895.65972222222217</c:v>
                </c:pt>
                <c:pt idx="93">
                  <c:v>896.71132110929148</c:v>
                </c:pt>
                <c:pt idx="94">
                  <c:v>897.60867254756113</c:v>
                </c:pt>
                <c:pt idx="95">
                  <c:v>898.35634451019087</c:v>
                </c:pt>
                <c:pt idx="96">
                  <c:v>898.95876718034151</c:v>
                </c:pt>
                <c:pt idx="97">
                  <c:v>899.42023757375864</c:v>
                </c:pt>
                <c:pt idx="98">
                  <c:v>899.74492398734856</c:v>
                </c:pt>
                <c:pt idx="99">
                  <c:v>899.93687028105387</c:v>
                </c:pt>
                <c:pt idx="100">
                  <c:v>900</c:v>
                </c:pt>
                <c:pt idx="101">
                  <c:v>899.93812034355551</c:v>
                </c:pt>
                <c:pt idx="102">
                  <c:v>899.75492598764822</c:v>
                </c:pt>
                <c:pt idx="103">
                  <c:v>899.45400276638611</c:v>
                </c:pt>
                <c:pt idx="104">
                  <c:v>899.03883121876197</c:v>
                </c:pt>
                <c:pt idx="105">
                  <c:v>898.51279000594877</c:v>
                </c:pt>
                <c:pt idx="106">
                  <c:v>897.87915920444902</c:v>
                </c:pt>
                <c:pt idx="107">
                  <c:v>897.14112348012759</c:v>
                </c:pt>
                <c:pt idx="108">
                  <c:v>896.30177514792877</c:v>
                </c:pt>
                <c:pt idx="109">
                  <c:v>895.36411712186055</c:v>
                </c:pt>
                <c:pt idx="110">
                  <c:v>894.33106575963711</c:v>
                </c:pt>
                <c:pt idx="111">
                  <c:v>893.2054536061637</c:v>
                </c:pt>
                <c:pt idx="112">
                  <c:v>891.99003203987195</c:v>
                </c:pt>
                <c:pt idx="113">
                  <c:v>890.6874738257402</c:v>
                </c:pt>
                <c:pt idx="114">
                  <c:v>889.30037557865307</c:v>
                </c:pt>
                <c:pt idx="115">
                  <c:v>887.83126014061645</c:v>
                </c:pt>
                <c:pt idx="116">
                  <c:v>886.28257887517111</c:v>
                </c:pt>
                <c:pt idx="117">
                  <c:v>884.6567138822229</c:v>
                </c:pt>
                <c:pt idx="118">
                  <c:v>882.95598013635208</c:v>
                </c:pt>
                <c:pt idx="119">
                  <c:v>881.18262755155229</c:v>
                </c:pt>
                <c:pt idx="120">
                  <c:v>879.33884297520672</c:v>
                </c:pt>
                <c:pt idx="121">
                  <c:v>877.42675211400228</c:v>
                </c:pt>
                <c:pt idx="122">
                  <c:v>875.44842139436741</c:v>
                </c:pt>
                <c:pt idx="123">
                  <c:v>873.4058597598987</c:v>
                </c:pt>
                <c:pt idx="124">
                  <c:v>871.30102040816337</c:v>
                </c:pt>
                <c:pt idx="125">
                  <c:v>869.1358024691358</c:v>
                </c:pt>
                <c:pt idx="126">
                  <c:v>866.91205262745734</c:v>
                </c:pt>
                <c:pt idx="127">
                  <c:v>864.63156669060163</c:v>
                </c:pt>
                <c:pt idx="128">
                  <c:v>862.29609110495539</c:v>
                </c:pt>
                <c:pt idx="129">
                  <c:v>859.90732442173112</c:v>
                </c:pt>
                <c:pt idx="130">
                  <c:v>857.46691871455596</c:v>
                </c:pt>
                <c:pt idx="131">
                  <c:v>854.97648095050681</c:v>
                </c:pt>
                <c:pt idx="132">
                  <c:v>852.43757431629001</c:v>
                </c:pt>
                <c:pt idx="133">
                  <c:v>849.8517195011882</c:v>
                </c:pt>
                <c:pt idx="134">
                  <c:v>847.22039593834461</c:v>
                </c:pt>
                <c:pt idx="135">
                  <c:v>844.54504300588496</c:v>
                </c:pt>
                <c:pt idx="136">
                  <c:v>841.82706118931355</c:v>
                </c:pt>
                <c:pt idx="137">
                  <c:v>839.06781320657319</c:v>
                </c:pt>
                <c:pt idx="138">
                  <c:v>836.26862509709781</c:v>
                </c:pt>
                <c:pt idx="139">
                  <c:v>833.43078727613329</c:v>
                </c:pt>
                <c:pt idx="140">
                  <c:v>830.55555555555566</c:v>
                </c:pt>
                <c:pt idx="141">
                  <c:v>827.6441521323668</c:v>
                </c:pt>
                <c:pt idx="142">
                  <c:v>824.69776654600128</c:v>
                </c:pt>
                <c:pt idx="143">
                  <c:v>821.71755660553117</c:v>
                </c:pt>
                <c:pt idx="144">
                  <c:v>818.70464928782576</c:v>
                </c:pt>
                <c:pt idx="145">
                  <c:v>815.66014160766326</c:v>
                </c:pt>
                <c:pt idx="146">
                  <c:v>812.5851014607706</c:v>
                </c:pt>
                <c:pt idx="147">
                  <c:v>809.48056844072198</c:v>
                </c:pt>
                <c:pt idx="148">
                  <c:v>806.34755463059309</c:v>
                </c:pt>
                <c:pt idx="149">
                  <c:v>803.18704537023586</c:v>
                </c:pt>
                <c:pt idx="150">
                  <c:v>800</c:v>
                </c:pt>
                <c:pt idx="151">
                  <c:v>796.78735258170491</c:v>
                </c:pt>
                <c:pt idx="152">
                  <c:v>793.55001259763185</c:v>
                </c:pt>
                <c:pt idx="153">
                  <c:v>790.28886562827074</c:v>
                </c:pt>
                <c:pt idx="154">
                  <c:v>787.00477400954787</c:v>
                </c:pt>
                <c:pt idx="155">
                  <c:v>783.69857747020387</c:v>
                </c:pt>
                <c:pt idx="156">
                  <c:v>780.37109375</c:v>
                </c:pt>
                <c:pt idx="157">
                  <c:v>777.02311919938256</c:v>
                </c:pt>
                <c:pt idx="158">
                  <c:v>773.65542936121619</c:v>
                </c:pt>
                <c:pt idx="159">
                  <c:v>770.26877953518897</c:v>
                </c:pt>
                <c:pt idx="160">
                  <c:v>766.86390532544374</c:v>
                </c:pt>
                <c:pt idx="161">
                  <c:v>763.44152317200223</c:v>
                </c:pt>
                <c:pt idx="162">
                  <c:v>760.00233086649996</c:v>
                </c:pt>
                <c:pt idx="163">
                  <c:v>756.54700805274069</c:v>
                </c:pt>
                <c:pt idx="164">
                  <c:v>753.07621671258039</c:v>
                </c:pt>
                <c:pt idx="165">
                  <c:v>749.59060163759341</c:v>
                </c:pt>
                <c:pt idx="166">
                  <c:v>746.09079088699173</c:v>
                </c:pt>
                <c:pt idx="167">
                  <c:v>742.57739623223779</c:v>
                </c:pt>
                <c:pt idx="168">
                  <c:v>739.051013588773</c:v>
                </c:pt>
                <c:pt idx="169">
                  <c:v>735.51222343527616</c:v>
                </c:pt>
                <c:pt idx="170">
                  <c:v>731.96159122085055</c:v>
                </c:pt>
                <c:pt idx="171">
                  <c:v>728.39966776051506</c:v>
                </c:pt>
                <c:pt idx="172">
                  <c:v>724.8269896193774</c:v>
                </c:pt>
                <c:pt idx="173">
                  <c:v>721.24407948583757</c:v>
                </c:pt>
                <c:pt idx="174">
                  <c:v>717.65144653417883</c:v>
                </c:pt>
                <c:pt idx="175">
                  <c:v>714.04958677685954</c:v>
                </c:pt>
                <c:pt idx="176">
                  <c:v>710.43898340684746</c:v>
                </c:pt>
                <c:pt idx="177">
                  <c:v>706.82010713029013</c:v>
                </c:pt>
                <c:pt idx="178">
                  <c:v>703.19341648982936</c:v>
                </c:pt>
                <c:pt idx="179">
                  <c:v>699.55935817885165</c:v>
                </c:pt>
                <c:pt idx="180">
                  <c:v>695.91836734693879</c:v>
                </c:pt>
                <c:pt idx="181">
                  <c:v>692.2708678968097</c:v>
                </c:pt>
                <c:pt idx="182">
                  <c:v>688.61727277299951</c:v>
                </c:pt>
                <c:pt idx="183">
                  <c:v>684.95798424253007</c:v>
                </c:pt>
                <c:pt idx="184">
                  <c:v>681.29339416782386</c:v>
                </c:pt>
                <c:pt idx="185">
                  <c:v>677.62388427208361</c:v>
                </c:pt>
                <c:pt idx="186">
                  <c:v>673.94982639737873</c:v>
                </c:pt>
                <c:pt idx="187">
                  <c:v>670.27158275564852</c:v>
                </c:pt>
                <c:pt idx="188">
                  <c:v>666.58950617283926</c:v>
                </c:pt>
                <c:pt idx="189">
                  <c:v>662.90394032638505</c:v>
                </c:pt>
                <c:pt idx="190">
                  <c:v>659.21521997621903</c:v>
                </c:pt>
                <c:pt idx="191">
                  <c:v>655.52367118952316</c:v>
                </c:pt>
                <c:pt idx="192">
                  <c:v>651.82961155939211</c:v>
                </c:pt>
                <c:pt idx="193">
                  <c:v>648.1333504175941</c:v>
                </c:pt>
                <c:pt idx="194">
                  <c:v>644.43518904160328</c:v>
                </c:pt>
                <c:pt idx="195">
                  <c:v>640.73542085607596</c:v>
                </c:pt>
                <c:pt idx="196">
                  <c:v>637.03433162892634</c:v>
                </c:pt>
                <c:pt idx="197">
                  <c:v>633.3321996621662</c:v>
                </c:pt>
                <c:pt idx="198">
                  <c:v>629.62929597765878</c:v>
                </c:pt>
                <c:pt idx="199">
                  <c:v>625.92588449793629</c:v>
                </c:pt>
                <c:pt idx="200">
                  <c:v>622.22222222222217</c:v>
                </c:pt>
                <c:pt idx="201">
                  <c:v>618.51855939779898</c:v>
                </c:pt>
                <c:pt idx="202">
                  <c:v>614.81513968685613</c:v>
                </c:pt>
                <c:pt idx="203">
                  <c:v>611.1122003289438</c:v>
                </c:pt>
                <c:pt idx="204">
                  <c:v>607.40997229916866</c:v>
                </c:pt>
                <c:pt idx="205">
                  <c:v>603.70868046224132</c:v>
                </c:pt>
                <c:pt idx="206">
                  <c:v>600.00854372250024</c:v>
                </c:pt>
                <c:pt idx="207">
                  <c:v>596.30977517002839</c:v>
                </c:pt>
                <c:pt idx="208">
                  <c:v>592.61258222297192</c:v>
                </c:pt>
                <c:pt idx="209">
                  <c:v>588.91716676616306</c:v>
                </c:pt>
                <c:pt idx="210">
                  <c:v>585.22372528616006</c:v>
                </c:pt>
                <c:pt idx="211">
                  <c:v>581.53244900280197</c:v>
                </c:pt>
                <c:pt idx="212">
                  <c:v>577.84352399737008</c:v>
                </c:pt>
                <c:pt idx="213">
                  <c:v>574.15713133746431</c:v>
                </c:pt>
                <c:pt idx="214">
                  <c:v>570.47344719866942</c:v>
                </c:pt>
                <c:pt idx="215">
                  <c:v>566.79264298311909</c:v>
                </c:pt>
                <c:pt idx="216">
                  <c:v>563.11488543502628</c:v>
                </c:pt>
                <c:pt idx="217">
                  <c:v>559.44033675327637</c:v>
                </c:pt>
                <c:pt idx="218">
                  <c:v>555.7691547011591</c:v>
                </c:pt>
                <c:pt idx="219">
                  <c:v>552.10149271331829</c:v>
                </c:pt>
                <c:pt idx="220">
                  <c:v>548.4375</c:v>
                </c:pt>
                <c:pt idx="221">
                  <c:v>544.77732164866438</c:v>
                </c:pt>
                <c:pt idx="222">
                  <c:v>541.12109872304291</c:v>
                </c:pt>
                <c:pt idx="223">
                  <c:v>537.46896835970847</c:v>
                </c:pt>
                <c:pt idx="224">
                  <c:v>533.82106386221631</c:v>
                </c:pt>
                <c:pt idx="225">
                  <c:v>530.17751479289927</c:v>
                </c:pt>
                <c:pt idx="226">
                  <c:v>526.53844706236578</c:v>
                </c:pt>
                <c:pt idx="227">
                  <c:v>522.90398301676805</c:v>
                </c:pt>
                <c:pt idx="228">
                  <c:v>519.27424152290314</c:v>
                </c:pt>
                <c:pt idx="229">
                  <c:v>515.64933805120063</c:v>
                </c:pt>
                <c:pt idx="230">
                  <c:v>512.02938475665769</c:v>
                </c:pt>
                <c:pt idx="231">
                  <c:v>508.41449055777139</c:v>
                </c:pt>
                <c:pt idx="232">
                  <c:v>504.80476121352876</c:v>
                </c:pt>
                <c:pt idx="233">
                  <c:v>501.20029939849746</c:v>
                </c:pt>
                <c:pt idx="234">
                  <c:v>497.60120477607643</c:v>
                </c:pt>
                <c:pt idx="235">
                  <c:v>494.00757406994899</c:v>
                </c:pt>
                <c:pt idx="236">
                  <c:v>490.41950113378698</c:v>
                </c:pt>
                <c:pt idx="237">
                  <c:v>486.83707701925687</c:v>
                </c:pt>
                <c:pt idx="238">
                  <c:v>483.26039004236554</c:v>
                </c:pt>
                <c:pt idx="239">
                  <c:v>479.68952584819135</c:v>
                </c:pt>
                <c:pt idx="240">
                  <c:v>476.12456747404849</c:v>
                </c:pt>
                <c:pt idx="241">
                  <c:v>472.56559541111619</c:v>
                </c:pt>
                <c:pt idx="242">
                  <c:v>469.01268766458043</c:v>
                </c:pt>
                <c:pt idx="243">
                  <c:v>465.46591981232268</c:v>
                </c:pt>
                <c:pt idx="244">
                  <c:v>461.92536506219585</c:v>
                </c:pt>
                <c:pt idx="245">
                  <c:v>458.39109430791859</c:v>
                </c:pt>
                <c:pt idx="246">
                  <c:v>454.86317618363455</c:v>
                </c:pt>
                <c:pt idx="247">
                  <c:v>451.34167711715918</c:v>
                </c:pt>
                <c:pt idx="248">
                  <c:v>447.82666138195259</c:v>
                </c:pt>
                <c:pt idx="249">
                  <c:v>444.31819114785594</c:v>
                </c:pt>
                <c:pt idx="250">
                  <c:v>440.81632653061229</c:v>
                </c:pt>
                <c:pt idx="251">
                  <c:v>437.32112564021418</c:v>
                </c:pt>
                <c:pt idx="252">
                  <c:v>433.83264462809916</c:v>
                </c:pt>
                <c:pt idx="253">
                  <c:v>430.35093773322956</c:v>
                </c:pt>
                <c:pt idx="254">
                  <c:v>426.87605732707721</c:v>
                </c:pt>
                <c:pt idx="255">
                  <c:v>423.40805395754819</c:v>
                </c:pt>
                <c:pt idx="256">
                  <c:v>419.94697639186984</c:v>
                </c:pt>
                <c:pt idx="257">
                  <c:v>416.49287165846727</c:v>
                </c:pt>
                <c:pt idx="258">
                  <c:v>413.0457850878563</c:v>
                </c:pt>
                <c:pt idx="259">
                  <c:v>409.6057603525735</c:v>
                </c:pt>
                <c:pt idx="260">
                  <c:v>406.17283950617298</c:v>
                </c:pt>
                <c:pt idx="261">
                  <c:v>402.74706302130903</c:v>
                </c:pt>
                <c:pt idx="262">
                  <c:v>399.32846982692854</c:v>
                </c:pt>
                <c:pt idx="263">
                  <c:v>395.9170973445955</c:v>
                </c:pt>
                <c:pt idx="264">
                  <c:v>392.51298152397044</c:v>
                </c:pt>
                <c:pt idx="265">
                  <c:v>389.1161568774628</c:v>
                </c:pt>
                <c:pt idx="266">
                  <c:v>385.7266565140792</c:v>
                </c:pt>
                <c:pt idx="267">
                  <c:v>382.34451217248625</c:v>
                </c:pt>
                <c:pt idx="268">
                  <c:v>378.96975425330811</c:v>
                </c:pt>
                <c:pt idx="269">
                  <c:v>375.60241185067662</c:v>
                </c:pt>
                <c:pt idx="270">
                  <c:v>372.24251278305337</c:v>
                </c:pt>
                <c:pt idx="271">
                  <c:v>368.89008362333925</c:v>
                </c:pt>
                <c:pt idx="272">
                  <c:v>365.54514972829224</c:v>
                </c:pt>
                <c:pt idx="273">
                  <c:v>362.20773526726975</c:v>
                </c:pt>
                <c:pt idx="274">
                  <c:v>358.8778632503072</c:v>
                </c:pt>
                <c:pt idx="275">
                  <c:v>355.55555555555566</c:v>
                </c:pt>
                <c:pt idx="276">
                  <c:v>352.24083295608875</c:v>
                </c:pt>
                <c:pt idx="277">
                  <c:v>348.93371514609953</c:v>
                </c:pt>
                <c:pt idx="278">
                  <c:v>345.6342207664959</c:v>
                </c:pt>
                <c:pt idx="279">
                  <c:v>342.34236742991197</c:v>
                </c:pt>
                <c:pt idx="280">
                  <c:v>339.05817174515232</c:v>
                </c:pt>
                <c:pt idx="281">
                  <c:v>335.78164934107645</c:v>
                </c:pt>
                <c:pt idx="282">
                  <c:v>332.51281488994277</c:v>
                </c:pt>
                <c:pt idx="283">
                  <c:v>329.25168213022084</c:v>
                </c:pt>
                <c:pt idx="284">
                  <c:v>325.99826388888891</c:v>
                </c:pt>
                <c:pt idx="285">
                  <c:v>322.75257210322138</c:v>
                </c:pt>
                <c:pt idx="286">
                  <c:v>319.51461784208982</c:v>
                </c:pt>
                <c:pt idx="287">
                  <c:v>316.28441132677654</c:v>
                </c:pt>
                <c:pt idx="288">
                  <c:v>313.06196195132316</c:v>
                </c:pt>
                <c:pt idx="289">
                  <c:v>309.84727830241673</c:v>
                </c:pt>
                <c:pt idx="290">
                  <c:v>306.6403681788297</c:v>
                </c:pt>
                <c:pt idx="291">
                  <c:v>303.44123861042249</c:v>
                </c:pt>
                <c:pt idx="292">
                  <c:v>300.24989587671803</c:v>
                </c:pt>
                <c:pt idx="293">
                  <c:v>297.06634552506011</c:v>
                </c:pt>
                <c:pt idx="294">
                  <c:v>293.89059238836353</c:v>
                </c:pt>
                <c:pt idx="295">
                  <c:v>290.72264060246744</c:v>
                </c:pt>
                <c:pt idx="296">
                  <c:v>287.56249362309973</c:v>
                </c:pt>
                <c:pt idx="297">
                  <c:v>284.41015424246052</c:v>
                </c:pt>
                <c:pt idx="298">
                  <c:v>281.26562460543914</c:v>
                </c:pt>
                <c:pt idx="299">
                  <c:v>278.12890622546342</c:v>
                </c:pt>
                <c:pt idx="300">
                  <c:v>275</c:v>
                </c:pt>
                <c:pt idx="301">
                  <c:v>271.87890622570762</c:v>
                </c:pt>
                <c:pt idx="302">
                  <c:v>268.76562461325238</c:v>
                </c:pt>
                <c:pt idx="303">
                  <c:v>265.66015430179391</c:v>
                </c:pt>
                <c:pt idx="304">
                  <c:v>262.56249387314961</c:v>
                </c:pt>
                <c:pt idx="305">
                  <c:v>259.47264136564536</c:v>
                </c:pt>
                <c:pt idx="306">
                  <c:v>256.3905942876554</c:v>
                </c:pt>
                <c:pt idx="307">
                  <c:v>253.31634963084571</c:v>
                </c:pt>
                <c:pt idx="308">
                  <c:v>250.24990388312176</c:v>
                </c:pt>
                <c:pt idx="309">
                  <c:v>247.19125304128988</c:v>
                </c:pt>
                <c:pt idx="310">
                  <c:v>244.1403926234384</c:v>
                </c:pt>
                <c:pt idx="311">
                  <c:v>241.09731768104643</c:v>
                </c:pt>
                <c:pt idx="312">
                  <c:v>238.06202281082096</c:v>
                </c:pt>
                <c:pt idx="313">
                  <c:v>235.0345021662788</c:v>
                </c:pt>
                <c:pt idx="314">
                  <c:v>232.01474946906569</c:v>
                </c:pt>
                <c:pt idx="315">
                  <c:v>229.00275802003171</c:v>
                </c:pt>
                <c:pt idx="316">
                  <c:v>225.99852071005898</c:v>
                </c:pt>
                <c:pt idx="317">
                  <c:v>223.00203003065189</c:v>
                </c:pt>
                <c:pt idx="318">
                  <c:v>220.01327808429301</c:v>
                </c:pt>
                <c:pt idx="319">
                  <c:v>217.03225659457416</c:v>
                </c:pt>
                <c:pt idx="320">
                  <c:v>214.05895691609976</c:v>
                </c:pt>
                <c:pt idx="321">
                  <c:v>211.09337004417716</c:v>
                </c:pt>
                <c:pt idx="322">
                  <c:v>208.13548662428957</c:v>
                </c:pt>
                <c:pt idx="323">
                  <c:v>205.18529696136443</c:v>
                </c:pt>
                <c:pt idx="324">
                  <c:v>202.24279102883588</c:v>
                </c:pt>
                <c:pt idx="325">
                  <c:v>199.30795847750869</c:v>
                </c:pt>
                <c:pt idx="326">
                  <c:v>196.38078864422846</c:v>
                </c:pt>
                <c:pt idx="327">
                  <c:v>193.46127056036062</c:v>
                </c:pt>
                <c:pt idx="328">
                  <c:v>190.54939296008388</c:v>
                </c:pt>
                <c:pt idx="329">
                  <c:v>187.64514428850066</c:v>
                </c:pt>
                <c:pt idx="330">
                  <c:v>184.74851270957265</c:v>
                </c:pt>
                <c:pt idx="331">
                  <c:v>181.85948611387721</c:v>
                </c:pt>
                <c:pt idx="332">
                  <c:v>178.97805212620005</c:v>
                </c:pt>
                <c:pt idx="333">
                  <c:v>176.10419811295606</c:v>
                </c:pt>
                <c:pt idx="334">
                  <c:v>173.23791118944973</c:v>
                </c:pt>
                <c:pt idx="335">
                  <c:v>170.37917822697864</c:v>
                </c:pt>
                <c:pt idx="336">
                  <c:v>167.52798585977621</c:v>
                </c:pt>
                <c:pt idx="337">
                  <c:v>164.68432049180751</c:v>
                </c:pt>
                <c:pt idx="338">
                  <c:v>161.8481683034131</c:v>
                </c:pt>
                <c:pt idx="339">
                  <c:v>159.0195152578076</c:v>
                </c:pt>
                <c:pt idx="340">
                  <c:v>156.19834710743794</c:v>
                </c:pt>
                <c:pt idx="341">
                  <c:v>153.38464940019844</c:v>
                </c:pt>
                <c:pt idx="342">
                  <c:v>150.57840748551416</c:v>
                </c:pt>
                <c:pt idx="343">
                  <c:v>147.7796065202881</c:v>
                </c:pt>
                <c:pt idx="344">
                  <c:v>144.98823147471808</c:v>
                </c:pt>
                <c:pt idx="345">
                  <c:v>142.2042671379877</c:v>
                </c:pt>
                <c:pt idx="346">
                  <c:v>139.42769812383131</c:v>
                </c:pt>
                <c:pt idx="347">
                  <c:v>136.65850887597639</c:v>
                </c:pt>
                <c:pt idx="348">
                  <c:v>133.89668367346917</c:v>
                </c:pt>
                <c:pt idx="349">
                  <c:v>131.1422066358798</c:v>
                </c:pt>
                <c:pt idx="350">
                  <c:v>128.39506172839492</c:v>
                </c:pt>
                <c:pt idx="351">
                  <c:v>125.65523276680051</c:v>
                </c:pt>
                <c:pt idx="352">
                  <c:v>122.92270342235111</c:v>
                </c:pt>
                <c:pt idx="353">
                  <c:v>120.19745722653511</c:v>
                </c:pt>
                <c:pt idx="354">
                  <c:v>117.47947757573411</c:v>
                </c:pt>
                <c:pt idx="355">
                  <c:v>114.76874773578083</c:v>
                </c:pt>
                <c:pt idx="356">
                  <c:v>112.06525084641407</c:v>
                </c:pt>
                <c:pt idx="357">
                  <c:v>109.36896992563993</c:v>
                </c:pt>
                <c:pt idx="358">
                  <c:v>106.67988787399167</c:v>
                </c:pt>
                <c:pt idx="359">
                  <c:v>103.9979874787</c:v>
                </c:pt>
                <c:pt idx="360">
                  <c:v>101.32325141776937</c:v>
                </c:pt>
                <c:pt idx="361">
                  <c:v>98.655662263964814</c:v>
                </c:pt>
                <c:pt idx="362">
                  <c:v>95.995202488709083</c:v>
                </c:pt>
                <c:pt idx="363">
                  <c:v>93.341854465897768</c:v>
                </c:pt>
                <c:pt idx="364">
                  <c:v>90.695600475624133</c:v>
                </c:pt>
                <c:pt idx="365">
                  <c:v>88.056422707827551</c:v>
                </c:pt>
                <c:pt idx="366">
                  <c:v>85.42430326585486</c:v>
                </c:pt>
                <c:pt idx="367">
                  <c:v>82.799224169948957</c:v>
                </c:pt>
                <c:pt idx="368">
                  <c:v>80.181167360654626</c:v>
                </c:pt>
                <c:pt idx="369">
                  <c:v>77.570114702151841</c:v>
                </c:pt>
                <c:pt idx="370">
                  <c:v>74.966047985513796</c:v>
                </c:pt>
                <c:pt idx="371">
                  <c:v>72.368948931892646</c:v>
                </c:pt>
                <c:pt idx="372">
                  <c:v>69.778799195633383</c:v>
                </c:pt>
                <c:pt idx="373">
                  <c:v>67.19558036731928</c:v>
                </c:pt>
                <c:pt idx="374">
                  <c:v>64.6192739767489</c:v>
                </c:pt>
                <c:pt idx="375">
                  <c:v>62.04986149584488</c:v>
                </c:pt>
                <c:pt idx="376">
                  <c:v>59.487324341501335</c:v>
                </c:pt>
                <c:pt idx="377">
                  <c:v>56.93164387836282</c:v>
                </c:pt>
                <c:pt idx="378">
                  <c:v>54.382801421543945</c:v>
                </c:pt>
                <c:pt idx="379">
                  <c:v>51.840778239285783</c:v>
                </c:pt>
                <c:pt idx="380">
                  <c:v>49.305555555555429</c:v>
                </c:pt>
                <c:pt idx="381">
                  <c:v>46.777114552582134</c:v>
                </c:pt>
                <c:pt idx="382">
                  <c:v>44.255436373340672</c:v>
                </c:pt>
                <c:pt idx="383">
                  <c:v>41.74050212397492</c:v>
                </c:pt>
                <c:pt idx="384">
                  <c:v>39.232292876169595</c:v>
                </c:pt>
                <c:pt idx="385">
                  <c:v>36.730789669465594</c:v>
                </c:pt>
                <c:pt idx="386">
                  <c:v>34.235973513522822</c:v>
                </c:pt>
                <c:pt idx="387">
                  <c:v>31.747825390333674</c:v>
                </c:pt>
                <c:pt idx="388">
                  <c:v>29.266326256382627</c:v>
                </c:pt>
                <c:pt idx="389">
                  <c:v>26.791457044759682</c:v>
                </c:pt>
                <c:pt idx="390">
                  <c:v>24.323198667221959</c:v>
                </c:pt>
                <c:pt idx="391">
                  <c:v>21.861532016210276</c:v>
                </c:pt>
                <c:pt idx="392">
                  <c:v>19.406437966818885</c:v>
                </c:pt>
                <c:pt idx="393">
                  <c:v>16.957897378717917</c:v>
                </c:pt>
                <c:pt idx="394">
                  <c:v>14.515891098034899</c:v>
                </c:pt>
                <c:pt idx="395">
                  <c:v>12.080399959187844</c:v>
                </c:pt>
                <c:pt idx="396">
                  <c:v>9.6514047866805868</c:v>
                </c:pt>
                <c:pt idx="397">
                  <c:v>7.2288863968517489</c:v>
                </c:pt>
                <c:pt idx="398">
                  <c:v>4.8128255995868585</c:v>
                </c:pt>
                <c:pt idx="399">
                  <c:v>2.4032031999870469</c:v>
                </c:pt>
                <c:pt idx="400">
                  <c:v>0</c:v>
                </c:pt>
                <c:pt idx="401">
                  <c:v>-2.3968031999870618</c:v>
                </c:pt>
                <c:pt idx="402">
                  <c:v>-4.787225599593512</c:v>
                </c:pt>
                <c:pt idx="403">
                  <c:v>-7.1712863969266891</c:v>
                </c:pt>
                <c:pt idx="404">
                  <c:v>-9.5490047871001025</c:v>
                </c:pt>
                <c:pt idx="405">
                  <c:v>-11.920399960788018</c:v>
                </c:pt>
                <c:pt idx="406">
                  <c:v>-14.285491102813467</c:v>
                </c:pt>
                <c:pt idx="407">
                  <c:v>-16.644297390769907</c:v>
                </c:pt>
                <c:pt idx="408">
                  <c:v>-18.996837993676081</c:v>
                </c:pt>
                <c:pt idx="409">
                  <c:v>-21.343132070665206</c:v>
                </c:pt>
                <c:pt idx="410">
                  <c:v>-23.683198769703949</c:v>
                </c:pt>
                <c:pt idx="411">
                  <c:v>-26.017057226343468</c:v>
                </c:pt>
                <c:pt idx="412">
                  <c:v>-28.3447265625</c:v>
                </c:pt>
                <c:pt idx="413">
                  <c:v>-30.666225885267522</c:v>
                </c:pt>
                <c:pt idx="414">
                  <c:v>-32.981574285757461</c:v>
                </c:pt>
                <c:pt idx="415">
                  <c:v>-35.290790837967961</c:v>
                </c:pt>
                <c:pt idx="416">
                  <c:v>-37.593894597680446</c:v>
                </c:pt>
                <c:pt idx="417">
                  <c:v>-39.890904601386637</c:v>
                </c:pt>
                <c:pt idx="418">
                  <c:v>-42.181839865237407</c:v>
                </c:pt>
                <c:pt idx="419">
                  <c:v>-44.466719384023918</c:v>
                </c:pt>
                <c:pt idx="420">
                  <c:v>-46.745562130177632</c:v>
                </c:pt>
                <c:pt idx="421">
                  <c:v>-49.018387052803519</c:v>
                </c:pt>
                <c:pt idx="422">
                  <c:v>-51.285213076730997</c:v>
                </c:pt>
                <c:pt idx="423">
                  <c:v>-53.546059101594437</c:v>
                </c:pt>
                <c:pt idx="424">
                  <c:v>-55.800944000932304</c:v>
                </c:pt>
                <c:pt idx="425">
                  <c:v>-58.049886621315181</c:v>
                </c:pt>
                <c:pt idx="426">
                  <c:v>-60.292905781491527</c:v>
                </c:pt>
                <c:pt idx="427">
                  <c:v>-62.530020271559579</c:v>
                </c:pt>
                <c:pt idx="428">
                  <c:v>-64.761248852158133</c:v>
                </c:pt>
                <c:pt idx="429">
                  <c:v>-66.986610253679828</c:v>
                </c:pt>
                <c:pt idx="430">
                  <c:v>-69.206123175507173</c:v>
                </c:pt>
                <c:pt idx="431">
                  <c:v>-71.419806285266304</c:v>
                </c:pt>
                <c:pt idx="432">
                  <c:v>-73.627678218101664</c:v>
                </c:pt>
                <c:pt idx="433">
                  <c:v>-75.829757575970916</c:v>
                </c:pt>
                <c:pt idx="434">
                  <c:v>-78.026062926959185</c:v>
                </c:pt>
                <c:pt idx="435">
                  <c:v>-80.216612804611714</c:v>
                </c:pt>
                <c:pt idx="436">
                  <c:v>-82.401425707284488</c:v>
                </c:pt>
                <c:pt idx="437">
                  <c:v>-84.580520097513954</c:v>
                </c:pt>
                <c:pt idx="438">
                  <c:v>-86.753914401404018</c:v>
                </c:pt>
                <c:pt idx="439">
                  <c:v>-88.921627008030327</c:v>
                </c:pt>
                <c:pt idx="440">
                  <c:v>-91.083676268861609</c:v>
                </c:pt>
                <c:pt idx="441">
                  <c:v>-93.240080497196686</c:v>
                </c:pt>
                <c:pt idx="442">
                  <c:v>-95.39085796762015</c:v>
                </c:pt>
                <c:pt idx="443">
                  <c:v>-97.536026915471894</c:v>
                </c:pt>
                <c:pt idx="444">
                  <c:v>-99.675605536332341</c:v>
                </c:pt>
                <c:pt idx="445">
                  <c:v>-101.80961198552313</c:v>
                </c:pt>
                <c:pt idx="446">
                  <c:v>-103.93806437762487</c:v>
                </c:pt>
                <c:pt idx="447">
                  <c:v>-106.06098078600576</c:v>
                </c:pt>
                <c:pt idx="448">
                  <c:v>-108.17837924236801</c:v>
                </c:pt>
                <c:pt idx="449">
                  <c:v>-110.29027773630492</c:v>
                </c:pt>
                <c:pt idx="450">
                  <c:v>-112.39669421487611</c:v>
                </c:pt>
                <c:pt idx="451">
                  <c:v>-114.49764658219169</c:v>
                </c:pt>
                <c:pt idx="452">
                  <c:v>-116.59315269901276</c:v>
                </c:pt>
                <c:pt idx="453">
                  <c:v>-118.68323038236281</c:v>
                </c:pt>
                <c:pt idx="454">
                  <c:v>-120.76789740515324</c:v>
                </c:pt>
                <c:pt idx="455">
                  <c:v>-122.84717149582002</c:v>
                </c:pt>
                <c:pt idx="456">
                  <c:v>-124.92107033797424</c:v>
                </c:pt>
                <c:pt idx="457">
                  <c:v>-126.98961157006147</c:v>
                </c:pt>
                <c:pt idx="458">
                  <c:v>-129.05281278503617</c:v>
                </c:pt>
                <c:pt idx="459">
                  <c:v>-131.11069153004496</c:v>
                </c:pt>
                <c:pt idx="460">
                  <c:v>-133.16326530612241</c:v>
                </c:pt>
                <c:pt idx="461">
                  <c:v>-135.21055156789657</c:v>
                </c:pt>
                <c:pt idx="462">
                  <c:v>-137.25256772330636</c:v>
                </c:pt>
                <c:pt idx="463">
                  <c:v>-139.28933113332846</c:v>
                </c:pt>
                <c:pt idx="464">
                  <c:v>-141.32085911171453</c:v>
                </c:pt>
                <c:pt idx="465">
                  <c:v>-143.34716892473966</c:v>
                </c:pt>
                <c:pt idx="466">
                  <c:v>-145.36827779095734</c:v>
                </c:pt>
                <c:pt idx="467">
                  <c:v>-147.3842028809695</c:v>
                </c:pt>
                <c:pt idx="468">
                  <c:v>-149.39496131719898</c:v>
                </c:pt>
                <c:pt idx="469">
                  <c:v>-151.40057017367758</c:v>
                </c:pt>
                <c:pt idx="470">
                  <c:v>-153.40104647583871</c:v>
                </c:pt>
                <c:pt idx="471">
                  <c:v>-155.39640720032139</c:v>
                </c:pt>
                <c:pt idx="472">
                  <c:v>-157.38666927478107</c:v>
                </c:pt>
                <c:pt idx="473">
                  <c:v>-159.37184957771046</c:v>
                </c:pt>
                <c:pt idx="474">
                  <c:v>-161.35196493826584</c:v>
                </c:pt>
                <c:pt idx="475">
                  <c:v>-163.3270321361058</c:v>
                </c:pt>
                <c:pt idx="476">
                  <c:v>-165.29706790123464</c:v>
                </c:pt>
                <c:pt idx="477">
                  <c:v>-167.26208891385227</c:v>
                </c:pt>
                <c:pt idx="478">
                  <c:v>-169.22211180421687</c:v>
                </c:pt>
                <c:pt idx="479">
                  <c:v>-171.17715315250803</c:v>
                </c:pt>
                <c:pt idx="480">
                  <c:v>-173.12722948870373</c:v>
                </c:pt>
                <c:pt idx="481">
                  <c:v>-175.07235729245963</c:v>
                </c:pt>
                <c:pt idx="482">
                  <c:v>-177.01255299299737</c:v>
                </c:pt>
                <c:pt idx="483">
                  <c:v>-178.94783296899868</c:v>
                </c:pt>
                <c:pt idx="484">
                  <c:v>-180.87821354850826</c:v>
                </c:pt>
                <c:pt idx="485">
                  <c:v>-182.80371100883917</c:v>
                </c:pt>
                <c:pt idx="486">
                  <c:v>-184.72434157648877</c:v>
                </c:pt>
                <c:pt idx="487">
                  <c:v>-186.64012142705838</c:v>
                </c:pt>
                <c:pt idx="488">
                  <c:v>-188.5510666851776</c:v>
                </c:pt>
                <c:pt idx="489">
                  <c:v>-190.45719342443954</c:v>
                </c:pt>
                <c:pt idx="490">
                  <c:v>-192.35851766733708</c:v>
                </c:pt>
                <c:pt idx="491">
                  <c:v>-194.25505538520565</c:v>
                </c:pt>
                <c:pt idx="492">
                  <c:v>-196.14682249817406</c:v>
                </c:pt>
                <c:pt idx="493">
                  <c:v>-198.03383487511678</c:v>
                </c:pt>
                <c:pt idx="494">
                  <c:v>-199.91610833361688</c:v>
                </c:pt>
                <c:pt idx="495">
                  <c:v>-201.79365863992666</c:v>
                </c:pt>
                <c:pt idx="496">
                  <c:v>-203.66650150894111</c:v>
                </c:pt>
                <c:pt idx="497">
                  <c:v>-205.53465260417101</c:v>
                </c:pt>
                <c:pt idx="498">
                  <c:v>-207.39812753772344</c:v>
                </c:pt>
                <c:pt idx="499">
                  <c:v>-209.25694187028466</c:v>
                </c:pt>
                <c:pt idx="500">
                  <c:v>-211.11111111111109</c:v>
                </c:pt>
                <c:pt idx="501">
                  <c:v>-212.96065071802104</c:v>
                </c:pt>
                <c:pt idx="502">
                  <c:v>-214.80557609739412</c:v>
                </c:pt>
                <c:pt idx="503">
                  <c:v>-216.64590260417094</c:v>
                </c:pt>
                <c:pt idx="504">
                  <c:v>-218.48164554186224</c:v>
                </c:pt>
                <c:pt idx="505">
                  <c:v>-220.31282016255727</c:v>
                </c:pt>
                <c:pt idx="506">
                  <c:v>-222.13944166693909</c:v>
                </c:pt>
                <c:pt idx="507">
                  <c:v>-223.96152520430246</c:v>
                </c:pt>
                <c:pt idx="508">
                  <c:v>-225.77908587257616</c:v>
                </c:pt>
                <c:pt idx="509">
                  <c:v>-227.59213871834913</c:v>
                </c:pt>
                <c:pt idx="510">
                  <c:v>-229.40069873689868</c:v>
                </c:pt>
                <c:pt idx="511">
                  <c:v>-231.20478087222523</c:v>
                </c:pt>
                <c:pt idx="512">
                  <c:v>-233.00440001708762</c:v>
                </c:pt>
                <c:pt idx="513">
                  <c:v>-234.79957101304262</c:v>
                </c:pt>
                <c:pt idx="514">
                  <c:v>-236.59030865048953</c:v>
                </c:pt>
                <c:pt idx="515">
                  <c:v>-238.37662766871586</c:v>
                </c:pt>
                <c:pt idx="516">
                  <c:v>-240.15854275594552</c:v>
                </c:pt>
                <c:pt idx="517">
                  <c:v>-241.93606854939321</c:v>
                </c:pt>
                <c:pt idx="518">
                  <c:v>-243.7092196353201</c:v>
                </c:pt>
                <c:pt idx="519">
                  <c:v>-245.47801054909019</c:v>
                </c:pt>
                <c:pt idx="520">
                  <c:v>-247.24245577523402</c:v>
                </c:pt>
                <c:pt idx="521">
                  <c:v>-249.00256974751119</c:v>
                </c:pt>
                <c:pt idx="522">
                  <c:v>-250.75836684897786</c:v>
                </c:pt>
                <c:pt idx="523">
                  <c:v>-252.50986141205658</c:v>
                </c:pt>
                <c:pt idx="524">
                  <c:v>-254.25706771860609</c:v>
                </c:pt>
                <c:pt idx="525">
                  <c:v>-256</c:v>
                </c:pt>
                <c:pt idx="526">
                  <c:v>-257.73867243719951</c:v>
                </c:pt>
                <c:pt idx="527">
                  <c:v>-259.47309916083509</c:v>
                </c:pt>
                <c:pt idx="528">
                  <c:v>-261.20329425128807</c:v>
                </c:pt>
                <c:pt idx="529">
                  <c:v>-262.92927173877342</c:v>
                </c:pt>
                <c:pt idx="530">
                  <c:v>-264.65104560342638</c:v>
                </c:pt>
                <c:pt idx="531">
                  <c:v>-266.36862977539226</c:v>
                </c:pt>
                <c:pt idx="532">
                  <c:v>-268.08203813491423</c:v>
                </c:pt>
                <c:pt idx="533">
                  <c:v>-269.79128451242741</c:v>
                </c:pt>
                <c:pt idx="534">
                  <c:v>-271.4963826886526</c:v>
                </c:pt>
                <c:pt idx="535">
                  <c:v>-273.19734639469266</c:v>
                </c:pt>
                <c:pt idx="536">
                  <c:v>-274.89418931213186</c:v>
                </c:pt>
                <c:pt idx="537">
                  <c:v>-276.58692507313276</c:v>
                </c:pt>
                <c:pt idx="538">
                  <c:v>-278.27556726054195</c:v>
                </c:pt>
                <c:pt idx="539">
                  <c:v>-279.96012940799028</c:v>
                </c:pt>
                <c:pt idx="540">
                  <c:v>-281.640625</c:v>
                </c:pt>
                <c:pt idx="541">
                  <c:v>-283.31706747209046</c:v>
                </c:pt>
                <c:pt idx="542">
                  <c:v>-284.98947021088702</c:v>
                </c:pt>
                <c:pt idx="543">
                  <c:v>-286.65784655423022</c:v>
                </c:pt>
                <c:pt idx="544">
                  <c:v>-288.32220979128897</c:v>
                </c:pt>
                <c:pt idx="545">
                  <c:v>-289.98257316267063</c:v>
                </c:pt>
                <c:pt idx="546">
                  <c:v>-291.63894986053742</c:v>
                </c:pt>
                <c:pt idx="547">
                  <c:v>-293.29135302872146</c:v>
                </c:pt>
                <c:pt idx="548">
                  <c:v>-294.93979576284096</c:v>
                </c:pt>
                <c:pt idx="549">
                  <c:v>-296.58429111042005</c:v>
                </c:pt>
                <c:pt idx="550">
                  <c:v>-298.2248520710059</c:v>
                </c:pt>
                <c:pt idx="551">
                  <c:v>-299.86149159629144</c:v>
                </c:pt>
                <c:pt idx="552">
                  <c:v>-301.49422259023663</c:v>
                </c:pt>
                <c:pt idx="553">
                  <c:v>-303.12305790919049</c:v>
                </c:pt>
                <c:pt idx="554">
                  <c:v>-304.74801036201575</c:v>
                </c:pt>
                <c:pt idx="555">
                  <c:v>-306.369092710215</c:v>
                </c:pt>
                <c:pt idx="556">
                  <c:v>-307.98631766805465</c:v>
                </c:pt>
                <c:pt idx="557">
                  <c:v>-309.59969790269406</c:v>
                </c:pt>
                <c:pt idx="558">
                  <c:v>-311.20924603431217</c:v>
                </c:pt>
                <c:pt idx="559">
                  <c:v>-312.81497463623759</c:v>
                </c:pt>
                <c:pt idx="560">
                  <c:v>-314.41689623507818</c:v>
                </c:pt>
                <c:pt idx="561">
                  <c:v>-316.01502331085021</c:v>
                </c:pt>
                <c:pt idx="562">
                  <c:v>-317.60936829711318</c:v>
                </c:pt>
                <c:pt idx="563">
                  <c:v>-319.19994358109875</c:v>
                </c:pt>
                <c:pt idx="564">
                  <c:v>-320.78676150384672</c:v>
                </c:pt>
                <c:pt idx="565">
                  <c:v>-322.36983436033688</c:v>
                </c:pt>
                <c:pt idx="566">
                  <c:v>-323.94917439962478</c:v>
                </c:pt>
                <c:pt idx="567">
                  <c:v>-325.52479382497631</c:v>
                </c:pt>
                <c:pt idx="568">
                  <c:v>-327.09670479400461</c:v>
                </c:pt>
                <c:pt idx="569">
                  <c:v>-328.66491941880554</c:v>
                </c:pt>
                <c:pt idx="570">
                  <c:v>-330.22944976609506</c:v>
                </c:pt>
                <c:pt idx="571">
                  <c:v>-331.79030785734744</c:v>
                </c:pt>
                <c:pt idx="572">
                  <c:v>-333.34750566893422</c:v>
                </c:pt>
                <c:pt idx="573">
                  <c:v>-334.90105513226149</c:v>
                </c:pt>
                <c:pt idx="574">
                  <c:v>-336.45096813390978</c:v>
                </c:pt>
                <c:pt idx="575">
                  <c:v>-337.99725651577501</c:v>
                </c:pt>
                <c:pt idx="576">
                  <c:v>-339.53993207520739</c:v>
                </c:pt>
                <c:pt idx="577">
                  <c:v>-341.07900656515289</c:v>
                </c:pt>
                <c:pt idx="578">
                  <c:v>-342.61449169429443</c:v>
                </c:pt>
                <c:pt idx="579">
                  <c:v>-344.14639912719258</c:v>
                </c:pt>
                <c:pt idx="580">
                  <c:v>-345.67474048442887</c:v>
                </c:pt>
                <c:pt idx="581">
                  <c:v>-347.19952734274761</c:v>
                </c:pt>
                <c:pt idx="582">
                  <c:v>-348.72077123519762</c:v>
                </c:pt>
                <c:pt idx="583">
                  <c:v>-350.23848365127583</c:v>
                </c:pt>
                <c:pt idx="584">
                  <c:v>-351.7526760370713</c:v>
                </c:pt>
                <c:pt idx="585">
                  <c:v>-353.26335979540727</c:v>
                </c:pt>
                <c:pt idx="586">
                  <c:v>-354.77054628598626</c:v>
                </c:pt>
                <c:pt idx="587">
                  <c:v>-356.27424682553306</c:v>
                </c:pt>
                <c:pt idx="588">
                  <c:v>-357.77447268793935</c:v>
                </c:pt>
                <c:pt idx="589">
                  <c:v>-359.27123510440879</c:v>
                </c:pt>
                <c:pt idx="590">
                  <c:v>-360.76454526359998</c:v>
                </c:pt>
                <c:pt idx="591">
                  <c:v>-362.25441431177364</c:v>
                </c:pt>
                <c:pt idx="592">
                  <c:v>-363.74085335293535</c:v>
                </c:pt>
                <c:pt idx="593">
                  <c:v>-365.22387344898175</c:v>
                </c:pt>
                <c:pt idx="594">
                  <c:v>-366.70348561984565</c:v>
                </c:pt>
                <c:pt idx="595">
                  <c:v>-368.17970084364174</c:v>
                </c:pt>
                <c:pt idx="596">
                  <c:v>-369.65253005681075</c:v>
                </c:pt>
                <c:pt idx="597">
                  <c:v>-371.12198415426633</c:v>
                </c:pt>
                <c:pt idx="598">
                  <c:v>-372.58807398954036</c:v>
                </c:pt>
                <c:pt idx="599">
                  <c:v>-374.05081037492778</c:v>
                </c:pt>
                <c:pt idx="600">
                  <c:v>-375.51020408163276</c:v>
                </c:pt>
                <c:pt idx="601">
                  <c:v>-376.96626583991474</c:v>
                </c:pt>
                <c:pt idx="602">
                  <c:v>-378.4190063392341</c:v>
                </c:pt>
                <c:pt idx="603">
                  <c:v>-379.86843622839729</c:v>
                </c:pt>
                <c:pt idx="604">
                  <c:v>-381.31456611570252</c:v>
                </c:pt>
                <c:pt idx="605">
                  <c:v>-382.75740656908624</c:v>
                </c:pt>
                <c:pt idx="606">
                  <c:v>-384.19696811626773</c:v>
                </c:pt>
                <c:pt idx="607">
                  <c:v>-385.63326124489595</c:v>
                </c:pt>
                <c:pt idx="608">
                  <c:v>-387.06629640269398</c:v>
                </c:pt>
                <c:pt idx="609">
                  <c:v>-388.49608399760496</c:v>
                </c:pt>
                <c:pt idx="610">
                  <c:v>-389.92263439793669</c:v>
                </c:pt>
                <c:pt idx="611">
                  <c:v>-391.34595793250946</c:v>
                </c:pt>
                <c:pt idx="612">
                  <c:v>-392.76606489079677</c:v>
                </c:pt>
                <c:pt idx="613">
                  <c:v>-394.1829655230747</c:v>
                </c:pt>
                <c:pt idx="614">
                  <c:v>-395.59667004056541</c:v>
                </c:pt>
                <c:pt idx="615">
                  <c:v>-397.00718861558039</c:v>
                </c:pt>
                <c:pt idx="616">
                  <c:v>-398.4145313816673</c:v>
                </c:pt>
                <c:pt idx="617">
                  <c:v>-399.81870843375373</c:v>
                </c:pt>
                <c:pt idx="618">
                  <c:v>-401.21972982829129</c:v>
                </c:pt>
                <c:pt idx="619">
                  <c:v>-402.61760558340006</c:v>
                </c:pt>
                <c:pt idx="620">
                  <c:v>-404.01234567901224</c:v>
                </c:pt>
                <c:pt idx="621">
                  <c:v>-405.40396005701746</c:v>
                </c:pt>
                <c:pt idx="622">
                  <c:v>-406.79245862140397</c:v>
                </c:pt>
                <c:pt idx="623">
                  <c:v>-408.17785123840463</c:v>
                </c:pt>
                <c:pt idx="624">
                  <c:v>-409.5601477366381</c:v>
                </c:pt>
                <c:pt idx="625">
                  <c:v>-410.93935790725345</c:v>
                </c:pt>
                <c:pt idx="626">
                  <c:v>-412.31549150407136</c:v>
                </c:pt>
                <c:pt idx="627">
                  <c:v>-413.68855824372918</c:v>
                </c:pt>
                <c:pt idx="628">
                  <c:v>-415.05856780582053</c:v>
                </c:pt>
                <c:pt idx="629">
                  <c:v>-416.42552983303881</c:v>
                </c:pt>
                <c:pt idx="630">
                  <c:v>-417.78945393131926</c:v>
                </c:pt>
                <c:pt idx="631">
                  <c:v>-419.15034966997973</c:v>
                </c:pt>
                <c:pt idx="632">
                  <c:v>-420.5082265818628</c:v>
                </c:pt>
                <c:pt idx="633">
                  <c:v>-421.86309416347626</c:v>
                </c:pt>
                <c:pt idx="634">
                  <c:v>-423.21496187513458</c:v>
                </c:pt>
                <c:pt idx="635">
                  <c:v>-424.56383914109847</c:v>
                </c:pt>
                <c:pt idx="636">
                  <c:v>-425.90973534971636</c:v>
                </c:pt>
                <c:pt idx="637">
                  <c:v>-427.25265985356305</c:v>
                </c:pt>
                <c:pt idx="638">
                  <c:v>-428.59262196958025</c:v>
                </c:pt>
                <c:pt idx="639">
                  <c:v>-429.92963097921529</c:v>
                </c:pt>
                <c:pt idx="640">
                  <c:v>-431.26369612856115</c:v>
                </c:pt>
                <c:pt idx="641">
                  <c:v>-432.59482662849382</c:v>
                </c:pt>
                <c:pt idx="642">
                  <c:v>-433.92303165481212</c:v>
                </c:pt>
                <c:pt idx="643">
                  <c:v>-435.24832034837482</c:v>
                </c:pt>
                <c:pt idx="644">
                  <c:v>-436.57070181523886</c:v>
                </c:pt>
                <c:pt idx="645">
                  <c:v>-437.89018512679604</c:v>
                </c:pt>
                <c:pt idx="646">
                  <c:v>-439.20677931991167</c:v>
                </c:pt>
                <c:pt idx="647">
                  <c:v>-440.52049339705991</c:v>
                </c:pt>
                <c:pt idx="648">
                  <c:v>-441.83133632646059</c:v>
                </c:pt>
                <c:pt idx="649">
                  <c:v>-443.13931704221568</c:v>
                </c:pt>
                <c:pt idx="650">
                  <c:v>-444.44444444444457</c:v>
                </c:pt>
                <c:pt idx="651">
                  <c:v>-445.74672739941934</c:v>
                </c:pt>
                <c:pt idx="652">
                  <c:v>-447.0461747397012</c:v>
                </c:pt>
                <c:pt idx="653">
                  <c:v>-448.34279526427281</c:v>
                </c:pt>
                <c:pt idx="654">
                  <c:v>-449.63659773867403</c:v>
                </c:pt>
                <c:pt idx="655">
                  <c:v>-450.92759089513629</c:v>
                </c:pt>
                <c:pt idx="656">
                  <c:v>-452.21578343271449</c:v>
                </c:pt>
                <c:pt idx="657">
                  <c:v>-453.50118401742247</c:v>
                </c:pt>
                <c:pt idx="658">
                  <c:v>-454.78380128236358</c:v>
                </c:pt>
                <c:pt idx="659">
                  <c:v>-456.06364382786455</c:v>
                </c:pt>
                <c:pt idx="660">
                  <c:v>-457.34072022160649</c:v>
                </c:pt>
                <c:pt idx="661">
                  <c:v>-458.61503899875856</c:v>
                </c:pt>
                <c:pt idx="662">
                  <c:v>-459.88660866210625</c:v>
                </c:pt>
                <c:pt idx="663">
                  <c:v>-461.15543768218504</c:v>
                </c:pt>
                <c:pt idx="664">
                  <c:v>-462.42153449740954</c:v>
                </c:pt>
                <c:pt idx="665">
                  <c:v>-463.68490751420404</c:v>
                </c:pt>
                <c:pt idx="666">
                  <c:v>-464.94556510713142</c:v>
                </c:pt>
                <c:pt idx="667">
                  <c:v>-466.20351561902385</c:v>
                </c:pt>
                <c:pt idx="668">
                  <c:v>-467.45876736111109</c:v>
                </c:pt>
                <c:pt idx="669">
                  <c:v>-468.71132861314845</c:v>
                </c:pt>
                <c:pt idx="670">
                  <c:v>-469.96120762354531</c:v>
                </c:pt>
                <c:pt idx="671">
                  <c:v>-471.20841260949351</c:v>
                </c:pt>
                <c:pt idx="672">
                  <c:v>-472.45295175709407</c:v>
                </c:pt>
                <c:pt idx="673">
                  <c:v>-473.6948332214838</c:v>
                </c:pt>
                <c:pt idx="674">
                  <c:v>-474.93406512696242</c:v>
                </c:pt>
                <c:pt idx="675">
                  <c:v>-476.17065556711759</c:v>
                </c:pt>
                <c:pt idx="676">
                  <c:v>-477.40461260495272</c:v>
                </c:pt>
                <c:pt idx="677">
                  <c:v>-478.63594427300995</c:v>
                </c:pt>
                <c:pt idx="678">
                  <c:v>-479.86465857349617</c:v>
                </c:pt>
                <c:pt idx="679">
                  <c:v>-481.0907634784071</c:v>
                </c:pt>
                <c:pt idx="680">
                  <c:v>-482.31426692965147</c:v>
                </c:pt>
                <c:pt idx="681">
                  <c:v>-483.53517683917471</c:v>
                </c:pt>
                <c:pt idx="682">
                  <c:v>-484.75350108908242</c:v>
                </c:pt>
                <c:pt idx="683">
                  <c:v>-485.96924753176131</c:v>
                </c:pt>
                <c:pt idx="684">
                  <c:v>-487.18242399000405</c:v>
                </c:pt>
                <c:pt idx="685">
                  <c:v>-488.39303825713</c:v>
                </c:pt>
                <c:pt idx="686">
                  <c:v>-489.60109809710661</c:v>
                </c:pt>
                <c:pt idx="687">
                  <c:v>-490.80661124466997</c:v>
                </c:pt>
                <c:pt idx="688">
                  <c:v>-492.00958540544707</c:v>
                </c:pt>
                <c:pt idx="689">
                  <c:v>-493.21002825607479</c:v>
                </c:pt>
                <c:pt idx="690">
                  <c:v>-494.40794744431992</c:v>
                </c:pt>
                <c:pt idx="691">
                  <c:v>-495.60335058919804</c:v>
                </c:pt>
                <c:pt idx="692">
                  <c:v>-496.79624528109389</c:v>
                </c:pt>
                <c:pt idx="693">
                  <c:v>-497.98663908187814</c:v>
                </c:pt>
                <c:pt idx="694">
                  <c:v>-499.17453952502706</c:v>
                </c:pt>
                <c:pt idx="695">
                  <c:v>-500.35995411573913</c:v>
                </c:pt>
                <c:pt idx="696">
                  <c:v>-501.54289033105215</c:v>
                </c:pt>
                <c:pt idx="697">
                  <c:v>-502.72335561996147</c:v>
                </c:pt>
                <c:pt idx="698">
                  <c:v>-503.90135740353389</c:v>
                </c:pt>
                <c:pt idx="699">
                  <c:v>-505.07690307502662</c:v>
                </c:pt>
                <c:pt idx="700">
                  <c:v>-506.25</c:v>
                </c:pt>
                <c:pt idx="701">
                  <c:v>-507.42065551643464</c:v>
                </c:pt>
                <c:pt idx="702">
                  <c:v>-508.58887693484485</c:v>
                </c:pt>
                <c:pt idx="703">
                  <c:v>-509.75467153839372</c:v>
                </c:pt>
                <c:pt idx="704">
                  <c:v>-510.91804658300521</c:v>
                </c:pt>
                <c:pt idx="705">
                  <c:v>-512.07900929748098</c:v>
                </c:pt>
                <c:pt idx="706">
                  <c:v>-513.23756688360868</c:v>
                </c:pt>
                <c:pt idx="707">
                  <c:v>-514.39372651627878</c:v>
                </c:pt>
                <c:pt idx="708">
                  <c:v>-515.54749534359371</c:v>
                </c:pt>
                <c:pt idx="709">
                  <c:v>-516.69888048698112</c:v>
                </c:pt>
                <c:pt idx="710">
                  <c:v>-517.8478890413046</c:v>
                </c:pt>
                <c:pt idx="711">
                  <c:v>-518.99452807497391</c:v>
                </c:pt>
                <c:pt idx="712">
                  <c:v>-520.13880463005648</c:v>
                </c:pt>
                <c:pt idx="713">
                  <c:v>-521.28072572238625</c:v>
                </c:pt>
                <c:pt idx="714">
                  <c:v>-522.42029834167442</c:v>
                </c:pt>
                <c:pt idx="715">
                  <c:v>-523.5575294516168</c:v>
                </c:pt>
                <c:pt idx="716">
                  <c:v>-524.69242599000381</c:v>
                </c:pt>
                <c:pt idx="717">
                  <c:v>-525.82499486882944</c:v>
                </c:pt>
                <c:pt idx="718">
                  <c:v>-526.95524297439647</c:v>
                </c:pt>
                <c:pt idx="719">
                  <c:v>-528.08317716742636</c:v>
                </c:pt>
                <c:pt idx="720">
                  <c:v>-529.20880428316468</c:v>
                </c:pt>
                <c:pt idx="721">
                  <c:v>-530.33213113148918</c:v>
                </c:pt>
                <c:pt idx="722">
                  <c:v>-531.45316449701318</c:v>
                </c:pt>
                <c:pt idx="723">
                  <c:v>-532.57191113919544</c:v>
                </c:pt>
                <c:pt idx="724">
                  <c:v>-533.68837779244041</c:v>
                </c:pt>
                <c:pt idx="725">
                  <c:v>-534.8025711662076</c:v>
                </c:pt>
                <c:pt idx="726">
                  <c:v>-535.914497945113</c:v>
                </c:pt>
                <c:pt idx="727">
                  <c:v>-537.02416478903524</c:v>
                </c:pt>
                <c:pt idx="728">
                  <c:v>-538.13157833321679</c:v>
                </c:pt>
                <c:pt idx="729">
                  <c:v>-539.23674518836901</c:v>
                </c:pt>
                <c:pt idx="730">
                  <c:v>-540.33967194077536</c:v>
                </c:pt>
                <c:pt idx="731">
                  <c:v>-541.44036515239054</c:v>
                </c:pt>
                <c:pt idx="732">
                  <c:v>-542.53883136094669</c:v>
                </c:pt>
                <c:pt idx="733">
                  <c:v>-543.63507708005181</c:v>
                </c:pt>
                <c:pt idx="734">
                  <c:v>-544.72910879929168</c:v>
                </c:pt>
                <c:pt idx="735">
                  <c:v>-545.82093298433074</c:v>
                </c:pt>
                <c:pt idx="736">
                  <c:v>-546.91055607701287</c:v>
                </c:pt>
                <c:pt idx="737">
                  <c:v>-547.99798449546029</c:v>
                </c:pt>
                <c:pt idx="738">
                  <c:v>-549.08322463417267</c:v>
                </c:pt>
                <c:pt idx="739">
                  <c:v>-550.16628286412833</c:v>
                </c:pt>
                <c:pt idx="740">
                  <c:v>-551.24716553287999</c:v>
                </c:pt>
                <c:pt idx="741">
                  <c:v>-552.32587896465475</c:v>
                </c:pt>
                <c:pt idx="742">
                  <c:v>-553.40242946045191</c:v>
                </c:pt>
                <c:pt idx="743">
                  <c:v>-554.47682329814006</c:v>
                </c:pt>
                <c:pt idx="744">
                  <c:v>-555.54906673255323</c:v>
                </c:pt>
                <c:pt idx="745">
                  <c:v>-556.61916599558845</c:v>
                </c:pt>
                <c:pt idx="746">
                  <c:v>-557.68712729630192</c:v>
                </c:pt>
                <c:pt idx="747">
                  <c:v>-558.75295682100432</c:v>
                </c:pt>
                <c:pt idx="748">
                  <c:v>-559.81666073335714</c:v>
                </c:pt>
                <c:pt idx="749">
                  <c:v>-560.87824517446575</c:v>
                </c:pt>
                <c:pt idx="750">
                  <c:v>-561.93771626297575</c:v>
                </c:pt>
                <c:pt idx="751">
                  <c:v>-562.99508009516694</c:v>
                </c:pt>
                <c:pt idx="752">
                  <c:v>-564.05034274504601</c:v>
                </c:pt>
                <c:pt idx="753">
                  <c:v>-565.10351026444164</c:v>
                </c:pt>
                <c:pt idx="754">
                  <c:v>-566.15458868309474</c:v>
                </c:pt>
                <c:pt idx="755">
                  <c:v>-567.20358400875489</c:v>
                </c:pt>
                <c:pt idx="756">
                  <c:v>-568.25050222726873</c:v>
                </c:pt>
                <c:pt idx="757">
                  <c:v>-569.29534930267437</c:v>
                </c:pt>
                <c:pt idx="758">
                  <c:v>-570.3381311772921</c:v>
                </c:pt>
                <c:pt idx="759">
                  <c:v>-571.37885377181397</c:v>
                </c:pt>
                <c:pt idx="760">
                  <c:v>-572.41752298539745</c:v>
                </c:pt>
                <c:pt idx="761">
                  <c:v>-573.45414469575257</c:v>
                </c:pt>
                <c:pt idx="762">
                  <c:v>-574.48872475923372</c:v>
                </c:pt>
                <c:pt idx="763">
                  <c:v>-575.52126901092811</c:v>
                </c:pt>
                <c:pt idx="764">
                  <c:v>-576.55178326474629</c:v>
                </c:pt>
                <c:pt idx="765">
                  <c:v>-577.58027331350866</c:v>
                </c:pt>
                <c:pt idx="766">
                  <c:v>-578.60674492903581</c:v>
                </c:pt>
                <c:pt idx="767">
                  <c:v>-579.63120386223557</c:v>
                </c:pt>
                <c:pt idx="768">
                  <c:v>-580.65365584319056</c:v>
                </c:pt>
                <c:pt idx="769">
                  <c:v>-581.67410658124561</c:v>
                </c:pt>
                <c:pt idx="770">
                  <c:v>-582.69256176509441</c:v>
                </c:pt>
                <c:pt idx="771">
                  <c:v>-583.70902706286643</c:v>
                </c:pt>
                <c:pt idx="772">
                  <c:v>-584.72350812221168</c:v>
                </c:pt>
                <c:pt idx="773">
                  <c:v>-585.736010570389</c:v>
                </c:pt>
                <c:pt idx="774">
                  <c:v>-586.74654001434806</c:v>
                </c:pt>
                <c:pt idx="775">
                  <c:v>-587.75510204081638</c:v>
                </c:pt>
                <c:pt idx="776">
                  <c:v>-588.76170221638404</c:v>
                </c:pt>
                <c:pt idx="777">
                  <c:v>-589.76634608758741</c:v>
                </c:pt>
                <c:pt idx="778">
                  <c:v>-590.76903918099231</c:v>
                </c:pt>
                <c:pt idx="779">
                  <c:v>-591.76978700327822</c:v>
                </c:pt>
                <c:pt idx="780">
                  <c:v>-592.76859504132233</c:v>
                </c:pt>
                <c:pt idx="781">
                  <c:v>-593.76546876227974</c:v>
                </c:pt>
                <c:pt idx="782">
                  <c:v>-594.76041361366924</c:v>
                </c:pt>
                <c:pt idx="783">
                  <c:v>-595.75343502345163</c:v>
                </c:pt>
                <c:pt idx="784">
                  <c:v>-596.74453840011461</c:v>
                </c:pt>
                <c:pt idx="785">
                  <c:v>-597.73372913275239</c:v>
                </c:pt>
                <c:pt idx="786">
                  <c:v>-598.72101259114686</c:v>
                </c:pt>
                <c:pt idx="787">
                  <c:v>-599.7063941258491</c:v>
                </c:pt>
                <c:pt idx="788">
                  <c:v>-600.68987906825737</c:v>
                </c:pt>
                <c:pt idx="789">
                  <c:v>-601.67147273070066</c:v>
                </c:pt>
                <c:pt idx="790">
                  <c:v>-602.6511804065143</c:v>
                </c:pt>
                <c:pt idx="791">
                  <c:v>-603.62900737012228</c:v>
                </c:pt>
                <c:pt idx="792">
                  <c:v>-604.60495887711386</c:v>
                </c:pt>
                <c:pt idx="793">
                  <c:v>-605.57904016432383</c:v>
                </c:pt>
                <c:pt idx="794">
                  <c:v>-606.55125644990972</c:v>
                </c:pt>
                <c:pt idx="795">
                  <c:v>-607.52161293342897</c:v>
                </c:pt>
                <c:pt idx="796">
                  <c:v>-608.49011479591832</c:v>
                </c:pt>
                <c:pt idx="797">
                  <c:v>-609.45676719996914</c:v>
                </c:pt>
                <c:pt idx="798">
                  <c:v>-610.42157528980511</c:v>
                </c:pt>
                <c:pt idx="799">
                  <c:v>-611.38454419135826</c:v>
                </c:pt>
                <c:pt idx="800">
                  <c:v>-612.34567901234573</c:v>
                </c:pt>
                <c:pt idx="801">
                  <c:v>-613.3049848423442</c:v>
                </c:pt>
                <c:pt idx="802">
                  <c:v>-614.26246675286734</c:v>
                </c:pt>
                <c:pt idx="803">
                  <c:v>-615.21812979743891</c:v>
                </c:pt>
                <c:pt idx="804">
                  <c:v>-616.1719790116689</c:v>
                </c:pt>
                <c:pt idx="805">
                  <c:v>-617.12401941332689</c:v>
                </c:pt>
                <c:pt idx="806">
                  <c:v>-618.07425600241697</c:v>
                </c:pt>
                <c:pt idx="807">
                  <c:v>-619.02269376125173</c:v>
                </c:pt>
                <c:pt idx="808">
                  <c:v>-619.96933765452468</c:v>
                </c:pt>
                <c:pt idx="809">
                  <c:v>-620.91419262938382</c:v>
                </c:pt>
                <c:pt idx="810">
                  <c:v>-621.8572636155053</c:v>
                </c:pt>
                <c:pt idx="811">
                  <c:v>-622.79855552516449</c:v>
                </c:pt>
                <c:pt idx="812">
                  <c:v>-623.73807325330858</c:v>
                </c:pt>
                <c:pt idx="813">
                  <c:v>-624.67582167762964</c:v>
                </c:pt>
                <c:pt idx="814">
                  <c:v>-625.6118056586339</c:v>
                </c:pt>
                <c:pt idx="815">
                  <c:v>-626.54603003971465</c:v>
                </c:pt>
                <c:pt idx="816">
                  <c:v>-627.47849964722263</c:v>
                </c:pt>
                <c:pt idx="817">
                  <c:v>-628.40921929053661</c:v>
                </c:pt>
                <c:pt idx="818">
                  <c:v>-629.3381937621333</c:v>
                </c:pt>
                <c:pt idx="819">
                  <c:v>-630.26542783765774</c:v>
                </c:pt>
                <c:pt idx="820">
                  <c:v>-631.1909262759923</c:v>
                </c:pt>
                <c:pt idx="821">
                  <c:v>-632.1146938193275</c:v>
                </c:pt>
                <c:pt idx="822">
                  <c:v>-633.03673519322797</c:v>
                </c:pt>
                <c:pt idx="823">
                  <c:v>-633.95705510670496</c:v>
                </c:pt>
                <c:pt idx="824">
                  <c:v>-634.8756582522816</c:v>
                </c:pt>
                <c:pt idx="825">
                  <c:v>-635.79254930606294</c:v>
                </c:pt>
                <c:pt idx="826">
                  <c:v>-636.707732927802</c:v>
                </c:pt>
                <c:pt idx="827">
                  <c:v>-637.62121376096923</c:v>
                </c:pt>
                <c:pt idx="828">
                  <c:v>-638.53299643281809</c:v>
                </c:pt>
                <c:pt idx="829">
                  <c:v>-639.44308555445207</c:v>
                </c:pt>
                <c:pt idx="830">
                  <c:v>-640.3514857208927</c:v>
                </c:pt>
                <c:pt idx="831">
                  <c:v>-641.25820151114328</c:v>
                </c:pt>
                <c:pt idx="832">
                  <c:v>-642.16323748825721</c:v>
                </c:pt>
                <c:pt idx="833">
                  <c:v>-643.06659819940285</c:v>
                </c:pt>
                <c:pt idx="834">
                  <c:v>-643.96828817592814</c:v>
                </c:pt>
                <c:pt idx="835">
                  <c:v>-644.86831193342675</c:v>
                </c:pt>
                <c:pt idx="836">
                  <c:v>-645.76667397180211</c:v>
                </c:pt>
                <c:pt idx="837">
                  <c:v>-646.66337877533249</c:v>
                </c:pt>
                <c:pt idx="838">
                  <c:v>-647.55843081273508</c:v>
                </c:pt>
                <c:pt idx="839">
                  <c:v>-648.45183453722893</c:v>
                </c:pt>
                <c:pt idx="840">
                  <c:v>-649.34359438660033</c:v>
                </c:pt>
                <c:pt idx="841">
                  <c:v>-650.23371478326476</c:v>
                </c:pt>
                <c:pt idx="842">
                  <c:v>-651.12220013433046</c:v>
                </c:pt>
                <c:pt idx="843">
                  <c:v>-652.00905483166127</c:v>
                </c:pt>
                <c:pt idx="844">
                  <c:v>-652.89428325193899</c:v>
                </c:pt>
                <c:pt idx="845">
                  <c:v>-653.7778897567257</c:v>
                </c:pt>
                <c:pt idx="846">
                  <c:v>-654.65987869252547</c:v>
                </c:pt>
                <c:pt idx="847">
                  <c:v>-655.5402543908458</c:v>
                </c:pt>
                <c:pt idx="848">
                  <c:v>-656.41902116826009</c:v>
                </c:pt>
                <c:pt idx="849">
                  <c:v>-657.2961833264676</c:v>
                </c:pt>
                <c:pt idx="850">
                  <c:v>-658.17174515235456</c:v>
                </c:pt>
                <c:pt idx="851">
                  <c:v>-659.04571091805519</c:v>
                </c:pt>
                <c:pt idx="852">
                  <c:v>-659.91808488101117</c:v>
                </c:pt>
                <c:pt idx="853">
                  <c:v>-660.78887128403267</c:v>
                </c:pt>
                <c:pt idx="854">
                  <c:v>-661.6580743553568</c:v>
                </c:pt>
                <c:pt idx="855">
                  <c:v>-662.5256983087088</c:v>
                </c:pt>
                <c:pt idx="856">
                  <c:v>-663.39174734335893</c:v>
                </c:pt>
                <c:pt idx="857">
                  <c:v>-664.25622564418359</c:v>
                </c:pt>
                <c:pt idx="858">
                  <c:v>-665.11913738172336</c:v>
                </c:pt>
                <c:pt idx="859">
                  <c:v>-665.98048671224035</c:v>
                </c:pt>
                <c:pt idx="860">
                  <c:v>-666.84027777777771</c:v>
                </c:pt>
                <c:pt idx="861">
                  <c:v>-667.69851470621677</c:v>
                </c:pt>
                <c:pt idx="862">
                  <c:v>-668.55520161133461</c:v>
                </c:pt>
                <c:pt idx="863">
                  <c:v>-669.41034259286209</c:v>
                </c:pt>
                <c:pt idx="864">
                  <c:v>-670.26394173654035</c:v>
                </c:pt>
                <c:pt idx="865">
                  <c:v>-671.11600311417772</c:v>
                </c:pt>
                <c:pt idx="866">
                  <c:v>-671.96653078370605</c:v>
                </c:pt>
                <c:pt idx="867">
                  <c:v>-672.81552878923833</c:v>
                </c:pt>
                <c:pt idx="868">
                  <c:v>-673.66300116112291</c:v>
                </c:pt>
                <c:pt idx="869">
                  <c:v>-674.50895191600057</c:v>
                </c:pt>
                <c:pt idx="870">
                  <c:v>-675.35338505686047</c:v>
                </c:pt>
                <c:pt idx="871">
                  <c:v>-676.19630457309358</c:v>
                </c:pt>
                <c:pt idx="872">
                  <c:v>-677.03771444054951</c:v>
                </c:pt>
                <c:pt idx="873">
                  <c:v>-677.87761862159073</c:v>
                </c:pt>
                <c:pt idx="874">
                  <c:v>-678.71602106514763</c:v>
                </c:pt>
                <c:pt idx="875">
                  <c:v>-679.55292570677182</c:v>
                </c:pt>
                <c:pt idx="876">
                  <c:v>-680.38833646869125</c:v>
                </c:pt>
                <c:pt idx="877">
                  <c:v>-681.22225725986334</c:v>
                </c:pt>
                <c:pt idx="878">
                  <c:v>-682.05469197602895</c:v>
                </c:pt>
                <c:pt idx="879">
                  <c:v>-682.88564449976582</c:v>
                </c:pt>
                <c:pt idx="880">
                  <c:v>-683.71511870054155</c:v>
                </c:pt>
                <c:pt idx="881">
                  <c:v>-684.54311843476626</c:v>
                </c:pt>
                <c:pt idx="882">
                  <c:v>-685.36964754584562</c:v>
                </c:pt>
                <c:pt idx="883">
                  <c:v>-686.19470986423312</c:v>
                </c:pt>
                <c:pt idx="884">
                  <c:v>-687.01830920748228</c:v>
                </c:pt>
                <c:pt idx="885">
                  <c:v>-687.84044938029831</c:v>
                </c:pt>
                <c:pt idx="886">
                  <c:v>-688.6611341745903</c:v>
                </c:pt>
                <c:pt idx="887">
                  <c:v>-689.48036736952201</c:v>
                </c:pt>
                <c:pt idx="888">
                  <c:v>-690.29815273156419</c:v>
                </c:pt>
                <c:pt idx="889">
                  <c:v>-691.11449401454422</c:v>
                </c:pt>
                <c:pt idx="890">
                  <c:v>-691.92939495969813</c:v>
                </c:pt>
                <c:pt idx="891">
                  <c:v>-692.74285929571988</c:v>
                </c:pt>
                <c:pt idx="892">
                  <c:v>-693.5548907388137</c:v>
                </c:pt>
                <c:pt idx="893">
                  <c:v>-694.36549299274168</c:v>
                </c:pt>
                <c:pt idx="894">
                  <c:v>-695.17466974887554</c:v>
                </c:pt>
                <c:pt idx="895">
                  <c:v>-695.98242468624528</c:v>
                </c:pt>
                <c:pt idx="896">
                  <c:v>-696.78876147158928</c:v>
                </c:pt>
                <c:pt idx="897">
                  <c:v>-697.59368375940255</c:v>
                </c:pt>
                <c:pt idx="898">
                  <c:v>-698.39719519198729</c:v>
                </c:pt>
                <c:pt idx="899">
                  <c:v>-699.19929939949964</c:v>
                </c:pt>
                <c:pt idx="900">
                  <c:v>-700</c:v>
                </c:pt>
                <c:pt idx="901">
                  <c:v>-700.79930059950038</c:v>
                </c:pt>
                <c:pt idx="902">
                  <c:v>-701.5972047920128</c:v>
                </c:pt>
                <c:pt idx="903">
                  <c:v>-702.39371615959692</c:v>
                </c:pt>
                <c:pt idx="904">
                  <c:v>-703.18883827240836</c:v>
                </c:pt>
                <c:pt idx="905">
                  <c:v>-703.98257468874533</c:v>
                </c:pt>
                <c:pt idx="906">
                  <c:v>-704.77492895509647</c:v>
                </c:pt>
                <c:pt idx="907">
                  <c:v>-705.56590460618759</c:v>
                </c:pt>
                <c:pt idx="908">
                  <c:v>-706.35550516502894</c:v>
                </c:pt>
                <c:pt idx="909">
                  <c:v>-707.14373414296119</c:v>
                </c:pt>
                <c:pt idx="910">
                  <c:v>-707.93059503970198</c:v>
                </c:pt>
                <c:pt idx="911">
                  <c:v>-708.7160913433928</c:v>
                </c:pt>
                <c:pt idx="912">
                  <c:v>-709.500226530644</c:v>
                </c:pt>
                <c:pt idx="913">
                  <c:v>-710.28300406658173</c:v>
                </c:pt>
                <c:pt idx="914">
                  <c:v>-711.0644274048916</c:v>
                </c:pt>
                <c:pt idx="915">
                  <c:v>-711.84449998786681</c:v>
                </c:pt>
                <c:pt idx="916">
                  <c:v>-712.62322524645049</c:v>
                </c:pt>
                <c:pt idx="917">
                  <c:v>-713.40060660028291</c:v>
                </c:pt>
                <c:pt idx="918">
                  <c:v>-714.17664745774482</c:v>
                </c:pt>
                <c:pt idx="919">
                  <c:v>-714.95135121600288</c:v>
                </c:pt>
                <c:pt idx="920">
                  <c:v>-715.72472126105333</c:v>
                </c:pt>
                <c:pt idx="921">
                  <c:v>-716.49676096776705</c:v>
                </c:pt>
                <c:pt idx="922">
                  <c:v>-717.26747369993234</c:v>
                </c:pt>
                <c:pt idx="923">
                  <c:v>-718.03686281029968</c:v>
                </c:pt>
                <c:pt idx="924">
                  <c:v>-718.804931640625</c:v>
                </c:pt>
                <c:pt idx="925">
                  <c:v>-719.57168352171334</c:v>
                </c:pt>
                <c:pt idx="926">
                  <c:v>-720.33712177346115</c:v>
                </c:pt>
                <c:pt idx="927">
                  <c:v>-721.1012497049004</c:v>
                </c:pt>
                <c:pt idx="928">
                  <c:v>-721.86407061424097</c:v>
                </c:pt>
                <c:pt idx="929">
                  <c:v>-722.62558778891253</c:v>
                </c:pt>
                <c:pt idx="930">
                  <c:v>-723.38580450560846</c:v>
                </c:pt>
                <c:pt idx="931">
                  <c:v>-724.14472403032653</c:v>
                </c:pt>
                <c:pt idx="932">
                  <c:v>-724.90234961841236</c:v>
                </c:pt>
                <c:pt idx="933">
                  <c:v>-725.65868451460005</c:v>
                </c:pt>
                <c:pt idx="934">
                  <c:v>-726.41373195305459</c:v>
                </c:pt>
                <c:pt idx="935">
                  <c:v>-727.16749515741321</c:v>
                </c:pt>
                <c:pt idx="936">
                  <c:v>-727.91997734082668</c:v>
                </c:pt>
                <c:pt idx="937">
                  <c:v>-728.67118170600043</c:v>
                </c:pt>
                <c:pt idx="938">
                  <c:v>-729.42111144523528</c:v>
                </c:pt>
                <c:pt idx="939">
                  <c:v>-730.16976974046838</c:v>
                </c:pt>
                <c:pt idx="940">
                  <c:v>-730.91715976331363</c:v>
                </c:pt>
                <c:pt idx="941">
                  <c:v>-731.66328467510277</c:v>
                </c:pt>
                <c:pt idx="942">
                  <c:v>-732.40814762692446</c:v>
                </c:pt>
                <c:pt idx="943">
                  <c:v>-733.1517517596651</c:v>
                </c:pt>
                <c:pt idx="944">
                  <c:v>-733.89410020404853</c:v>
                </c:pt>
                <c:pt idx="945">
                  <c:v>-734.63519608067577</c:v>
                </c:pt>
                <c:pt idx="946">
                  <c:v>-735.37504250006396</c:v>
                </c:pt>
                <c:pt idx="947">
                  <c:v>-736.11364256268655</c:v>
                </c:pt>
                <c:pt idx="948">
                  <c:v>-736.85099935901167</c:v>
                </c:pt>
                <c:pt idx="949">
                  <c:v>-737.58711596954208</c:v>
                </c:pt>
                <c:pt idx="950">
                  <c:v>-738.32199546485265</c:v>
                </c:pt>
                <c:pt idx="951">
                  <c:v>-739.05564090563018</c:v>
                </c:pt>
                <c:pt idx="952">
                  <c:v>-739.78805534271123</c:v>
                </c:pt>
                <c:pt idx="953">
                  <c:v>-740.51924181712093</c:v>
                </c:pt>
                <c:pt idx="954">
                  <c:v>-741.24920336010985</c:v>
                </c:pt>
                <c:pt idx="955">
                  <c:v>-741.97794299319435</c:v>
                </c:pt>
                <c:pt idx="956">
                  <c:v>-742.70546372819092</c:v>
                </c:pt>
                <c:pt idx="957">
                  <c:v>-743.43176856725768</c:v>
                </c:pt>
                <c:pt idx="958">
                  <c:v>-744.15686050292834</c:v>
                </c:pt>
                <c:pt idx="959">
                  <c:v>-744.88074251815226</c:v>
                </c:pt>
                <c:pt idx="960">
                  <c:v>-745.60341758632956</c:v>
                </c:pt>
                <c:pt idx="961">
                  <c:v>-746.32488867134919</c:v>
                </c:pt>
                <c:pt idx="962">
                  <c:v>-747.04515872762533</c:v>
                </c:pt>
                <c:pt idx="963">
                  <c:v>-747.76423070013436</c:v>
                </c:pt>
                <c:pt idx="964">
                  <c:v>-748.48210752445027</c:v>
                </c:pt>
                <c:pt idx="965">
                  <c:v>-749.19879212678268</c:v>
                </c:pt>
                <c:pt idx="966">
                  <c:v>-749.91428742401149</c:v>
                </c:pt>
                <c:pt idx="967">
                  <c:v>-750.62859632372374</c:v>
                </c:pt>
                <c:pt idx="968">
                  <c:v>-751.34172172424917</c:v>
                </c:pt>
                <c:pt idx="969">
                  <c:v>-752.05366651469546</c:v>
                </c:pt>
                <c:pt idx="970">
                  <c:v>-752.76443357498465</c:v>
                </c:pt>
                <c:pt idx="971">
                  <c:v>-753.47402577588775</c:v>
                </c:pt>
                <c:pt idx="972">
                  <c:v>-754.18244597905993</c:v>
                </c:pt>
                <c:pt idx="973">
                  <c:v>-754.8896970370763</c:v>
                </c:pt>
                <c:pt idx="974">
                  <c:v>-755.5957817934659</c:v>
                </c:pt>
                <c:pt idx="975">
                  <c:v>-756.30070308274742</c:v>
                </c:pt>
                <c:pt idx="976">
                  <c:v>-757.00446373046248</c:v>
                </c:pt>
                <c:pt idx="977">
                  <c:v>-757.70706655321146</c:v>
                </c:pt>
                <c:pt idx="978">
                  <c:v>-758.4085143586866</c:v>
                </c:pt>
                <c:pt idx="979">
                  <c:v>-759.10880994570698</c:v>
                </c:pt>
                <c:pt idx="980">
                  <c:v>-759.80795610425241</c:v>
                </c:pt>
                <c:pt idx="981">
                  <c:v>-760.5059556154963</c:v>
                </c:pt>
                <c:pt idx="982">
                  <c:v>-761.20281125184079</c:v>
                </c:pt>
                <c:pt idx="983">
                  <c:v>-761.89852577694899</c:v>
                </c:pt>
                <c:pt idx="984">
                  <c:v>-762.59310194577961</c:v>
                </c:pt>
                <c:pt idx="985">
                  <c:v>-763.28654250461886</c:v>
                </c:pt>
                <c:pt idx="986">
                  <c:v>-763.9788501911147</c:v>
                </c:pt>
                <c:pt idx="987">
                  <c:v>-764.67002773430909</c:v>
                </c:pt>
                <c:pt idx="988">
                  <c:v>-765.36007785467132</c:v>
                </c:pt>
                <c:pt idx="989">
                  <c:v>-766.04900326412974</c:v>
                </c:pt>
                <c:pt idx="990">
                  <c:v>-766.73680666610551</c:v>
                </c:pt>
                <c:pt idx="991">
                  <c:v>-767.42349075554432</c:v>
                </c:pt>
                <c:pt idx="992">
                  <c:v>-768.10905821894835</c:v>
                </c:pt>
                <c:pt idx="993">
                  <c:v>-768.79351173440898</c:v>
                </c:pt>
                <c:pt idx="994">
                  <c:v>-769.47685397163843</c:v>
                </c:pt>
                <c:pt idx="995">
                  <c:v>-770.15908759200181</c:v>
                </c:pt>
                <c:pt idx="996">
                  <c:v>-770.84021524854825</c:v>
                </c:pt>
              </c:numCache>
            </c:numRef>
          </c:yVal>
          <c:smooth val="1"/>
          <c:extLst>
            <c:ext xmlns:c16="http://schemas.microsoft.com/office/drawing/2014/chart" uri="{C3380CC4-5D6E-409C-BE32-E72D297353CC}">
              <c16:uniqueId val="{00000000-1296-40F9-8604-5F39139BA1C8}"/>
            </c:ext>
          </c:extLst>
        </c:ser>
        <c:dLbls>
          <c:showLegendKey val="0"/>
          <c:showVal val="0"/>
          <c:showCatName val="0"/>
          <c:showSerName val="0"/>
          <c:showPercent val="0"/>
          <c:showBubbleSize val="0"/>
        </c:dLbls>
        <c:axId val="464309760"/>
        <c:axId val="1"/>
      </c:scatterChart>
      <c:valAx>
        <c:axId val="464309760"/>
        <c:scaling>
          <c:orientation val="minMax"/>
          <c:max val="10"/>
        </c:scaling>
        <c:delete val="0"/>
        <c:axPos val="b"/>
        <c:numFmt formatCode="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mn-lt"/>
                <a:ea typeface="Arial"/>
                <a:cs typeface="Arial"/>
              </a:defRPr>
            </a:pPr>
            <a:endParaRPr lang="es-AR"/>
          </a:p>
        </c:txPr>
        <c:crossAx val="1"/>
        <c:crosses val="autoZero"/>
        <c:crossBetween val="midCat"/>
      </c:valAx>
      <c:valAx>
        <c:axId val="1"/>
        <c:scaling>
          <c:orientation val="minMax"/>
        </c:scaling>
        <c:delete val="0"/>
        <c:axPos val="l"/>
        <c:majorGridlines>
          <c:spPr>
            <a:ln w="3175">
              <a:solidFill>
                <a:srgbClr val="000000"/>
              </a:solidFill>
              <a:prstDash val="solid"/>
            </a:ln>
          </c:spPr>
        </c:majorGridlines>
        <c:numFmt formatCode="&quot;$&quot;#,##0.00_);[Red]\(&quot;$&quot;#,##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mn-lt"/>
                <a:ea typeface="Arial"/>
                <a:cs typeface="Arial"/>
              </a:defRPr>
            </a:pPr>
            <a:endParaRPr lang="es-AR"/>
          </a:p>
        </c:txPr>
        <c:crossAx val="464309760"/>
        <c:crosses val="autoZero"/>
        <c:crossBetween val="midCat"/>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s-AR"/>
    </a:p>
  </c:txPr>
  <c:printSettings>
    <c:headerFooter alignWithMargins="0"/>
    <c:pageMargins b="1" l="0.75" r="0.75"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7109826589595377"/>
          <c:y val="3.1746031746031744E-2"/>
        </c:manualLayout>
      </c:layout>
      <c:overlay val="0"/>
      <c:spPr>
        <a:noFill/>
        <a:ln w="25400">
          <a:noFill/>
        </a:ln>
      </c:spPr>
      <c:txPr>
        <a:bodyPr/>
        <a:lstStyle/>
        <a:p>
          <a:pPr>
            <a:defRPr sz="1200" b="1" i="0" u="none" strike="noStrike" baseline="0">
              <a:solidFill>
                <a:srgbClr val="000000"/>
              </a:solidFill>
              <a:latin typeface="+mn-lt"/>
              <a:ea typeface="Arial"/>
              <a:cs typeface="Arial"/>
            </a:defRPr>
          </a:pPr>
          <a:endParaRPr lang="es-AR"/>
        </a:p>
      </c:txPr>
    </c:title>
    <c:autoTitleDeleted val="0"/>
    <c:plotArea>
      <c:layout>
        <c:manualLayout>
          <c:layoutTarget val="inner"/>
          <c:xMode val="edge"/>
          <c:yMode val="edge"/>
          <c:x val="9.3930635838150284E-2"/>
          <c:y val="0.10317486972674264"/>
          <c:w val="0.85693641618497107"/>
          <c:h val="0.83333548625445975"/>
        </c:manualLayout>
      </c:layout>
      <c:scatterChart>
        <c:scatterStyle val="smoothMarker"/>
        <c:varyColors val="0"/>
        <c:ser>
          <c:idx val="0"/>
          <c:order val="0"/>
          <c:tx>
            <c:strRef>
              <c:f>TIRM!$F$6</c:f>
              <c:strCache>
                <c:ptCount val="1"/>
                <c:pt idx="0">
                  <c:v>VAN</c:v>
                </c:pt>
              </c:strCache>
            </c:strRef>
          </c:tx>
          <c:spPr>
            <a:ln w="12700">
              <a:solidFill>
                <a:srgbClr val="000080"/>
              </a:solidFill>
              <a:prstDash val="solid"/>
            </a:ln>
          </c:spPr>
          <c:marker>
            <c:symbol val="none"/>
          </c:marker>
          <c:xVal>
            <c:numRef>
              <c:f>TIRM!$E$7:$E$407</c:f>
              <c:numCache>
                <c:formatCode>0.0%</c:formatCode>
                <c:ptCount val="401"/>
                <c:pt idx="0">
                  <c:v>0</c:v>
                </c:pt>
                <c:pt idx="1">
                  <c:v>5.0000000000000001E-3</c:v>
                </c:pt>
                <c:pt idx="2">
                  <c:v>0.01</c:v>
                </c:pt>
                <c:pt idx="3">
                  <c:v>1.4999999999999999E-2</c:v>
                </c:pt>
                <c:pt idx="4">
                  <c:v>0.02</c:v>
                </c:pt>
                <c:pt idx="5">
                  <c:v>2.5000000000000001E-2</c:v>
                </c:pt>
                <c:pt idx="6">
                  <c:v>0.03</c:v>
                </c:pt>
                <c:pt idx="7">
                  <c:v>3.5000000000000003E-2</c:v>
                </c:pt>
                <c:pt idx="8">
                  <c:v>0.04</c:v>
                </c:pt>
                <c:pt idx="9">
                  <c:v>4.4999999999999998E-2</c:v>
                </c:pt>
                <c:pt idx="10">
                  <c:v>0.05</c:v>
                </c:pt>
                <c:pt idx="11">
                  <c:v>5.5E-2</c:v>
                </c:pt>
                <c:pt idx="12">
                  <c:v>0.06</c:v>
                </c:pt>
                <c:pt idx="13">
                  <c:v>6.5000000000000002E-2</c:v>
                </c:pt>
                <c:pt idx="14">
                  <c:v>7.0000000000000007E-2</c:v>
                </c:pt>
                <c:pt idx="15">
                  <c:v>7.4999999999999997E-2</c:v>
                </c:pt>
                <c:pt idx="16">
                  <c:v>0.08</c:v>
                </c:pt>
                <c:pt idx="17">
                  <c:v>8.5000000000000006E-2</c:v>
                </c:pt>
                <c:pt idx="18">
                  <c:v>0.09</c:v>
                </c:pt>
                <c:pt idx="19">
                  <c:v>9.5000000000000001E-2</c:v>
                </c:pt>
                <c:pt idx="20">
                  <c:v>0.1</c:v>
                </c:pt>
                <c:pt idx="21">
                  <c:v>0.105</c:v>
                </c:pt>
                <c:pt idx="22">
                  <c:v>0.11</c:v>
                </c:pt>
                <c:pt idx="23">
                  <c:v>0.115</c:v>
                </c:pt>
                <c:pt idx="24">
                  <c:v>0.12</c:v>
                </c:pt>
                <c:pt idx="25">
                  <c:v>0.125</c:v>
                </c:pt>
                <c:pt idx="26">
                  <c:v>0.13</c:v>
                </c:pt>
                <c:pt idx="27">
                  <c:v>0.13500000000000001</c:v>
                </c:pt>
                <c:pt idx="28">
                  <c:v>0.14000000000000001</c:v>
                </c:pt>
                <c:pt idx="29">
                  <c:v>0.14499999999999999</c:v>
                </c:pt>
                <c:pt idx="30">
                  <c:v>0.15</c:v>
                </c:pt>
                <c:pt idx="31">
                  <c:v>0.155</c:v>
                </c:pt>
                <c:pt idx="32">
                  <c:v>0.16</c:v>
                </c:pt>
                <c:pt idx="33">
                  <c:v>0.16500000000000001</c:v>
                </c:pt>
                <c:pt idx="34">
                  <c:v>0.17</c:v>
                </c:pt>
                <c:pt idx="35">
                  <c:v>0.17499999999999999</c:v>
                </c:pt>
                <c:pt idx="36">
                  <c:v>0.18</c:v>
                </c:pt>
                <c:pt idx="37">
                  <c:v>0.185</c:v>
                </c:pt>
                <c:pt idx="38">
                  <c:v>0.19</c:v>
                </c:pt>
                <c:pt idx="39">
                  <c:v>0.19500000000000001</c:v>
                </c:pt>
                <c:pt idx="40">
                  <c:v>0.2</c:v>
                </c:pt>
                <c:pt idx="41">
                  <c:v>0.20499999999999999</c:v>
                </c:pt>
                <c:pt idx="42">
                  <c:v>0.21</c:v>
                </c:pt>
                <c:pt idx="43">
                  <c:v>0.215</c:v>
                </c:pt>
                <c:pt idx="44">
                  <c:v>0.22</c:v>
                </c:pt>
                <c:pt idx="45">
                  <c:v>0.22500000000000001</c:v>
                </c:pt>
                <c:pt idx="46">
                  <c:v>0.23</c:v>
                </c:pt>
                <c:pt idx="47">
                  <c:v>0.23499999999999999</c:v>
                </c:pt>
                <c:pt idx="48">
                  <c:v>0.24</c:v>
                </c:pt>
                <c:pt idx="49">
                  <c:v>0.245</c:v>
                </c:pt>
                <c:pt idx="50">
                  <c:v>0.25</c:v>
                </c:pt>
                <c:pt idx="51">
                  <c:v>0.255</c:v>
                </c:pt>
                <c:pt idx="52">
                  <c:v>0.26</c:v>
                </c:pt>
                <c:pt idx="53">
                  <c:v>0.26500000000000001</c:v>
                </c:pt>
                <c:pt idx="54">
                  <c:v>0.27</c:v>
                </c:pt>
                <c:pt idx="55">
                  <c:v>0.27500000000000002</c:v>
                </c:pt>
                <c:pt idx="56">
                  <c:v>0.28000000000000003</c:v>
                </c:pt>
                <c:pt idx="57">
                  <c:v>0.28499999999999998</c:v>
                </c:pt>
                <c:pt idx="58">
                  <c:v>0.28999999999999998</c:v>
                </c:pt>
                <c:pt idx="59">
                  <c:v>0.29499999999999998</c:v>
                </c:pt>
                <c:pt idx="60">
                  <c:v>0.3</c:v>
                </c:pt>
                <c:pt idx="61">
                  <c:v>0.30499999999999999</c:v>
                </c:pt>
                <c:pt idx="62">
                  <c:v>0.31</c:v>
                </c:pt>
                <c:pt idx="63">
                  <c:v>0.315</c:v>
                </c:pt>
                <c:pt idx="64">
                  <c:v>0.32</c:v>
                </c:pt>
                <c:pt idx="65">
                  <c:v>0.32500000000000001</c:v>
                </c:pt>
                <c:pt idx="66">
                  <c:v>0.33</c:v>
                </c:pt>
                <c:pt idx="67">
                  <c:v>0.33500000000000002</c:v>
                </c:pt>
                <c:pt idx="68">
                  <c:v>0.34</c:v>
                </c:pt>
                <c:pt idx="69">
                  <c:v>0.34499999999999997</c:v>
                </c:pt>
                <c:pt idx="70">
                  <c:v>0.35</c:v>
                </c:pt>
                <c:pt idx="71">
                  <c:v>0.35499999999999998</c:v>
                </c:pt>
                <c:pt idx="72">
                  <c:v>0.36</c:v>
                </c:pt>
                <c:pt idx="73">
                  <c:v>0.36499999999999999</c:v>
                </c:pt>
                <c:pt idx="74">
                  <c:v>0.37</c:v>
                </c:pt>
                <c:pt idx="75">
                  <c:v>0.375</c:v>
                </c:pt>
                <c:pt idx="76">
                  <c:v>0.38</c:v>
                </c:pt>
                <c:pt idx="77">
                  <c:v>0.38500000000000001</c:v>
                </c:pt>
                <c:pt idx="78">
                  <c:v>0.39</c:v>
                </c:pt>
                <c:pt idx="79">
                  <c:v>0.39500000000000002</c:v>
                </c:pt>
                <c:pt idx="80">
                  <c:v>0.4</c:v>
                </c:pt>
                <c:pt idx="81">
                  <c:v>0.40500000000000003</c:v>
                </c:pt>
                <c:pt idx="82">
                  <c:v>0.41</c:v>
                </c:pt>
                <c:pt idx="83">
                  <c:v>0.41499999999999998</c:v>
                </c:pt>
                <c:pt idx="84">
                  <c:v>0.42</c:v>
                </c:pt>
                <c:pt idx="85">
                  <c:v>0.42499999999999999</c:v>
                </c:pt>
                <c:pt idx="86">
                  <c:v>0.43</c:v>
                </c:pt>
                <c:pt idx="87">
                  <c:v>0.435</c:v>
                </c:pt>
                <c:pt idx="88">
                  <c:v>0.44</c:v>
                </c:pt>
                <c:pt idx="89">
                  <c:v>0.44500000000000001</c:v>
                </c:pt>
                <c:pt idx="90">
                  <c:v>0.45</c:v>
                </c:pt>
                <c:pt idx="91">
                  <c:v>0.45500000000000002</c:v>
                </c:pt>
                <c:pt idx="92">
                  <c:v>0.46</c:v>
                </c:pt>
                <c:pt idx="93">
                  <c:v>0.46500000000000002</c:v>
                </c:pt>
                <c:pt idx="94">
                  <c:v>0.47</c:v>
                </c:pt>
                <c:pt idx="95">
                  <c:v>0.47499999999999998</c:v>
                </c:pt>
                <c:pt idx="96">
                  <c:v>0.48</c:v>
                </c:pt>
                <c:pt idx="97">
                  <c:v>0.48499999999999999</c:v>
                </c:pt>
                <c:pt idx="98">
                  <c:v>0.49</c:v>
                </c:pt>
                <c:pt idx="99">
                  <c:v>0.495</c:v>
                </c:pt>
                <c:pt idx="100">
                  <c:v>0.5</c:v>
                </c:pt>
                <c:pt idx="101">
                  <c:v>0.505</c:v>
                </c:pt>
                <c:pt idx="102">
                  <c:v>0.51</c:v>
                </c:pt>
                <c:pt idx="103">
                  <c:v>0.51500000000000001</c:v>
                </c:pt>
                <c:pt idx="104">
                  <c:v>0.52</c:v>
                </c:pt>
                <c:pt idx="105">
                  <c:v>0.52500000000000002</c:v>
                </c:pt>
                <c:pt idx="106">
                  <c:v>0.53</c:v>
                </c:pt>
                <c:pt idx="107">
                  <c:v>0.53500000000000003</c:v>
                </c:pt>
                <c:pt idx="108">
                  <c:v>0.54</c:v>
                </c:pt>
                <c:pt idx="109">
                  <c:v>0.54500000000000004</c:v>
                </c:pt>
                <c:pt idx="110">
                  <c:v>0.55000000000000004</c:v>
                </c:pt>
                <c:pt idx="111">
                  <c:v>0.55500000000000005</c:v>
                </c:pt>
                <c:pt idx="112">
                  <c:v>0.56000000000000005</c:v>
                </c:pt>
                <c:pt idx="113">
                  <c:v>0.56499999999999995</c:v>
                </c:pt>
                <c:pt idx="114">
                  <c:v>0.56999999999999995</c:v>
                </c:pt>
                <c:pt idx="115">
                  <c:v>0.57499999999999996</c:v>
                </c:pt>
                <c:pt idx="116">
                  <c:v>0.57999999999999996</c:v>
                </c:pt>
                <c:pt idx="117">
                  <c:v>0.58499999999999996</c:v>
                </c:pt>
                <c:pt idx="118">
                  <c:v>0.59</c:v>
                </c:pt>
                <c:pt idx="119">
                  <c:v>0.59499999999999997</c:v>
                </c:pt>
                <c:pt idx="120">
                  <c:v>0.6</c:v>
                </c:pt>
                <c:pt idx="121">
                  <c:v>0.60499999999999998</c:v>
                </c:pt>
                <c:pt idx="122">
                  <c:v>0.61</c:v>
                </c:pt>
                <c:pt idx="123">
                  <c:v>0.61499999999999999</c:v>
                </c:pt>
                <c:pt idx="124">
                  <c:v>0.62</c:v>
                </c:pt>
                <c:pt idx="125">
                  <c:v>0.625</c:v>
                </c:pt>
                <c:pt idx="126">
                  <c:v>0.63</c:v>
                </c:pt>
                <c:pt idx="127">
                  <c:v>0.63500000000000001</c:v>
                </c:pt>
                <c:pt idx="128">
                  <c:v>0.64</c:v>
                </c:pt>
                <c:pt idx="129">
                  <c:v>0.64500000000000002</c:v>
                </c:pt>
                <c:pt idx="130">
                  <c:v>0.65</c:v>
                </c:pt>
                <c:pt idx="131">
                  <c:v>0.65500000000000003</c:v>
                </c:pt>
                <c:pt idx="132">
                  <c:v>0.66</c:v>
                </c:pt>
                <c:pt idx="133">
                  <c:v>0.66500000000000004</c:v>
                </c:pt>
                <c:pt idx="134">
                  <c:v>0.67</c:v>
                </c:pt>
                <c:pt idx="135">
                  <c:v>0.67500000000000004</c:v>
                </c:pt>
                <c:pt idx="136">
                  <c:v>0.68</c:v>
                </c:pt>
                <c:pt idx="137">
                  <c:v>0.68500000000000005</c:v>
                </c:pt>
                <c:pt idx="138">
                  <c:v>0.69</c:v>
                </c:pt>
                <c:pt idx="139">
                  <c:v>0.69499999999999995</c:v>
                </c:pt>
                <c:pt idx="140">
                  <c:v>0.7</c:v>
                </c:pt>
                <c:pt idx="141">
                  <c:v>0.70499999999999996</c:v>
                </c:pt>
                <c:pt idx="142">
                  <c:v>0.71</c:v>
                </c:pt>
                <c:pt idx="143">
                  <c:v>0.71499999999999997</c:v>
                </c:pt>
                <c:pt idx="144">
                  <c:v>0.72</c:v>
                </c:pt>
                <c:pt idx="145">
                  <c:v>0.72499999999999998</c:v>
                </c:pt>
                <c:pt idx="146">
                  <c:v>0.73</c:v>
                </c:pt>
                <c:pt idx="147">
                  <c:v>0.73499999999999999</c:v>
                </c:pt>
                <c:pt idx="148">
                  <c:v>0.74</c:v>
                </c:pt>
                <c:pt idx="149">
                  <c:v>0.745</c:v>
                </c:pt>
                <c:pt idx="150">
                  <c:v>0.75</c:v>
                </c:pt>
                <c:pt idx="151">
                  <c:v>0.755</c:v>
                </c:pt>
                <c:pt idx="152">
                  <c:v>0.76</c:v>
                </c:pt>
                <c:pt idx="153">
                  <c:v>0.76500000000000001</c:v>
                </c:pt>
                <c:pt idx="154">
                  <c:v>0.77</c:v>
                </c:pt>
                <c:pt idx="155">
                  <c:v>0.77500000000000002</c:v>
                </c:pt>
                <c:pt idx="156">
                  <c:v>0.78</c:v>
                </c:pt>
                <c:pt idx="157">
                  <c:v>0.78500000000000003</c:v>
                </c:pt>
                <c:pt idx="158">
                  <c:v>0.79</c:v>
                </c:pt>
                <c:pt idx="159">
                  <c:v>0.79500000000000004</c:v>
                </c:pt>
                <c:pt idx="160">
                  <c:v>0.8</c:v>
                </c:pt>
                <c:pt idx="161">
                  <c:v>0.80500000000000005</c:v>
                </c:pt>
                <c:pt idx="162">
                  <c:v>0.81</c:v>
                </c:pt>
                <c:pt idx="163">
                  <c:v>0.81499999999999995</c:v>
                </c:pt>
                <c:pt idx="164">
                  <c:v>0.82</c:v>
                </c:pt>
                <c:pt idx="165">
                  <c:v>0.82499999999999996</c:v>
                </c:pt>
                <c:pt idx="166">
                  <c:v>0.83</c:v>
                </c:pt>
                <c:pt idx="167">
                  <c:v>0.83499999999999996</c:v>
                </c:pt>
                <c:pt idx="168">
                  <c:v>0.84</c:v>
                </c:pt>
                <c:pt idx="169">
                  <c:v>0.84499999999999997</c:v>
                </c:pt>
                <c:pt idx="170">
                  <c:v>0.85</c:v>
                </c:pt>
                <c:pt idx="171">
                  <c:v>0.85499999999999998</c:v>
                </c:pt>
                <c:pt idx="172">
                  <c:v>0.86</c:v>
                </c:pt>
                <c:pt idx="173">
                  <c:v>0.86499999999999999</c:v>
                </c:pt>
                <c:pt idx="174">
                  <c:v>0.87</c:v>
                </c:pt>
                <c:pt idx="175">
                  <c:v>0.875</c:v>
                </c:pt>
                <c:pt idx="176">
                  <c:v>0.88</c:v>
                </c:pt>
                <c:pt idx="177">
                  <c:v>0.88500000000000001</c:v>
                </c:pt>
                <c:pt idx="178">
                  <c:v>0.89</c:v>
                </c:pt>
                <c:pt idx="179">
                  <c:v>0.89500000000000002</c:v>
                </c:pt>
                <c:pt idx="180">
                  <c:v>0.9</c:v>
                </c:pt>
                <c:pt idx="181">
                  <c:v>0.90500000000000003</c:v>
                </c:pt>
                <c:pt idx="182">
                  <c:v>0.91</c:v>
                </c:pt>
                <c:pt idx="183">
                  <c:v>0.91500000000000004</c:v>
                </c:pt>
                <c:pt idx="184">
                  <c:v>0.92</c:v>
                </c:pt>
                <c:pt idx="185">
                  <c:v>0.92500000000000004</c:v>
                </c:pt>
                <c:pt idx="186">
                  <c:v>0.93</c:v>
                </c:pt>
                <c:pt idx="187">
                  <c:v>0.93500000000000005</c:v>
                </c:pt>
                <c:pt idx="188">
                  <c:v>0.94</c:v>
                </c:pt>
                <c:pt idx="189">
                  <c:v>0.94499999999999995</c:v>
                </c:pt>
                <c:pt idx="190">
                  <c:v>0.95</c:v>
                </c:pt>
                <c:pt idx="191">
                  <c:v>0.95499999999999996</c:v>
                </c:pt>
                <c:pt idx="192">
                  <c:v>0.96</c:v>
                </c:pt>
                <c:pt idx="193">
                  <c:v>0.96499999999999997</c:v>
                </c:pt>
                <c:pt idx="194">
                  <c:v>0.97</c:v>
                </c:pt>
                <c:pt idx="195">
                  <c:v>0.97499999999999998</c:v>
                </c:pt>
                <c:pt idx="196">
                  <c:v>0.98</c:v>
                </c:pt>
                <c:pt idx="197">
                  <c:v>0.98499999999999999</c:v>
                </c:pt>
                <c:pt idx="198">
                  <c:v>0.99</c:v>
                </c:pt>
                <c:pt idx="199">
                  <c:v>0.995</c:v>
                </c:pt>
                <c:pt idx="200">
                  <c:v>1</c:v>
                </c:pt>
                <c:pt idx="201">
                  <c:v>1.0049999999999999</c:v>
                </c:pt>
                <c:pt idx="202">
                  <c:v>1.01</c:v>
                </c:pt>
                <c:pt idx="203">
                  <c:v>1.0149999999999999</c:v>
                </c:pt>
                <c:pt idx="204">
                  <c:v>1.02</c:v>
                </c:pt>
                <c:pt idx="205">
                  <c:v>1.0249999999999999</c:v>
                </c:pt>
                <c:pt idx="206">
                  <c:v>1.03</c:v>
                </c:pt>
                <c:pt idx="207">
                  <c:v>1.0349999999999999</c:v>
                </c:pt>
                <c:pt idx="208">
                  <c:v>1.04</c:v>
                </c:pt>
                <c:pt idx="209">
                  <c:v>1.0449999999999999</c:v>
                </c:pt>
                <c:pt idx="210">
                  <c:v>1.05</c:v>
                </c:pt>
                <c:pt idx="211">
                  <c:v>1.0549999999999999</c:v>
                </c:pt>
                <c:pt idx="212">
                  <c:v>1.06</c:v>
                </c:pt>
                <c:pt idx="213">
                  <c:v>1.0649999999999999</c:v>
                </c:pt>
                <c:pt idx="214">
                  <c:v>1.07</c:v>
                </c:pt>
                <c:pt idx="215">
                  <c:v>1.075</c:v>
                </c:pt>
                <c:pt idx="216">
                  <c:v>1.08</c:v>
                </c:pt>
                <c:pt idx="217">
                  <c:v>1.085</c:v>
                </c:pt>
                <c:pt idx="218">
                  <c:v>1.0900000000000001</c:v>
                </c:pt>
                <c:pt idx="219">
                  <c:v>1.095</c:v>
                </c:pt>
                <c:pt idx="220">
                  <c:v>1.1000000000000001</c:v>
                </c:pt>
                <c:pt idx="221">
                  <c:v>1.105</c:v>
                </c:pt>
                <c:pt idx="222">
                  <c:v>1.1100000000000001</c:v>
                </c:pt>
                <c:pt idx="223">
                  <c:v>1.115</c:v>
                </c:pt>
                <c:pt idx="224">
                  <c:v>1.1200000000000001</c:v>
                </c:pt>
                <c:pt idx="225">
                  <c:v>1.125</c:v>
                </c:pt>
                <c:pt idx="226">
                  <c:v>1.1299999999999999</c:v>
                </c:pt>
                <c:pt idx="227">
                  <c:v>1.135</c:v>
                </c:pt>
                <c:pt idx="228">
                  <c:v>1.1399999999999999</c:v>
                </c:pt>
                <c:pt idx="229">
                  <c:v>1.145</c:v>
                </c:pt>
                <c:pt idx="230">
                  <c:v>1.1499999999999999</c:v>
                </c:pt>
                <c:pt idx="231">
                  <c:v>1.155</c:v>
                </c:pt>
                <c:pt idx="232">
                  <c:v>1.1599999999999999</c:v>
                </c:pt>
                <c:pt idx="233">
                  <c:v>1.165</c:v>
                </c:pt>
                <c:pt idx="234">
                  <c:v>1.17</c:v>
                </c:pt>
                <c:pt idx="235">
                  <c:v>1.175</c:v>
                </c:pt>
                <c:pt idx="236">
                  <c:v>1.18</c:v>
                </c:pt>
                <c:pt idx="237">
                  <c:v>1.1850000000000001</c:v>
                </c:pt>
                <c:pt idx="238">
                  <c:v>1.19</c:v>
                </c:pt>
                <c:pt idx="239">
                  <c:v>1.1950000000000001</c:v>
                </c:pt>
                <c:pt idx="240">
                  <c:v>1.2</c:v>
                </c:pt>
                <c:pt idx="241">
                  <c:v>1.2050000000000001</c:v>
                </c:pt>
                <c:pt idx="242">
                  <c:v>1.21</c:v>
                </c:pt>
                <c:pt idx="243">
                  <c:v>1.2150000000000001</c:v>
                </c:pt>
                <c:pt idx="244">
                  <c:v>1.22</c:v>
                </c:pt>
                <c:pt idx="245">
                  <c:v>1.2250000000000001</c:v>
                </c:pt>
                <c:pt idx="246">
                  <c:v>1.23</c:v>
                </c:pt>
                <c:pt idx="247">
                  <c:v>1.2350000000000001</c:v>
                </c:pt>
                <c:pt idx="248">
                  <c:v>1.24</c:v>
                </c:pt>
                <c:pt idx="249">
                  <c:v>1.2450000000000001</c:v>
                </c:pt>
                <c:pt idx="250">
                  <c:v>1.25</c:v>
                </c:pt>
                <c:pt idx="251">
                  <c:v>1.2549999999999999</c:v>
                </c:pt>
                <c:pt idx="252">
                  <c:v>1.26</c:v>
                </c:pt>
                <c:pt idx="253">
                  <c:v>1.2649999999999999</c:v>
                </c:pt>
                <c:pt idx="254">
                  <c:v>1.27</c:v>
                </c:pt>
                <c:pt idx="255">
                  <c:v>1.2749999999999999</c:v>
                </c:pt>
                <c:pt idx="256">
                  <c:v>1.28</c:v>
                </c:pt>
                <c:pt idx="257">
                  <c:v>1.2849999999999999</c:v>
                </c:pt>
                <c:pt idx="258">
                  <c:v>1.29</c:v>
                </c:pt>
                <c:pt idx="259">
                  <c:v>1.2949999999999999</c:v>
                </c:pt>
                <c:pt idx="260">
                  <c:v>1.3</c:v>
                </c:pt>
                <c:pt idx="261">
                  <c:v>1.3049999999999999</c:v>
                </c:pt>
                <c:pt idx="262">
                  <c:v>1.31</c:v>
                </c:pt>
                <c:pt idx="263">
                  <c:v>1.3149999999999999</c:v>
                </c:pt>
                <c:pt idx="264">
                  <c:v>1.32</c:v>
                </c:pt>
                <c:pt idx="265">
                  <c:v>1.325</c:v>
                </c:pt>
                <c:pt idx="266">
                  <c:v>1.33</c:v>
                </c:pt>
                <c:pt idx="267">
                  <c:v>1.335</c:v>
                </c:pt>
                <c:pt idx="268">
                  <c:v>1.34</c:v>
                </c:pt>
                <c:pt idx="269">
                  <c:v>1.345</c:v>
                </c:pt>
                <c:pt idx="270">
                  <c:v>1.35</c:v>
                </c:pt>
                <c:pt idx="271">
                  <c:v>1.355</c:v>
                </c:pt>
                <c:pt idx="272">
                  <c:v>1.36</c:v>
                </c:pt>
                <c:pt idx="273">
                  <c:v>1.365</c:v>
                </c:pt>
                <c:pt idx="274">
                  <c:v>1.37</c:v>
                </c:pt>
                <c:pt idx="275">
                  <c:v>1.375</c:v>
                </c:pt>
                <c:pt idx="276">
                  <c:v>1.38</c:v>
                </c:pt>
                <c:pt idx="277">
                  <c:v>1.385</c:v>
                </c:pt>
                <c:pt idx="278">
                  <c:v>1.39</c:v>
                </c:pt>
                <c:pt idx="279">
                  <c:v>1.395</c:v>
                </c:pt>
                <c:pt idx="280">
                  <c:v>1.4</c:v>
                </c:pt>
                <c:pt idx="281">
                  <c:v>1.405</c:v>
                </c:pt>
                <c:pt idx="282">
                  <c:v>1.41</c:v>
                </c:pt>
                <c:pt idx="283">
                  <c:v>1.415</c:v>
                </c:pt>
                <c:pt idx="284">
                  <c:v>1.42</c:v>
                </c:pt>
                <c:pt idx="285">
                  <c:v>1.425</c:v>
                </c:pt>
                <c:pt idx="286">
                  <c:v>1.43</c:v>
                </c:pt>
                <c:pt idx="287">
                  <c:v>1.4350000000000001</c:v>
                </c:pt>
                <c:pt idx="288">
                  <c:v>1.44</c:v>
                </c:pt>
                <c:pt idx="289">
                  <c:v>1.4450000000000001</c:v>
                </c:pt>
                <c:pt idx="290">
                  <c:v>1.45</c:v>
                </c:pt>
                <c:pt idx="291">
                  <c:v>1.4550000000000001</c:v>
                </c:pt>
                <c:pt idx="292">
                  <c:v>1.46</c:v>
                </c:pt>
                <c:pt idx="293">
                  <c:v>1.4650000000000001</c:v>
                </c:pt>
                <c:pt idx="294">
                  <c:v>1.47</c:v>
                </c:pt>
                <c:pt idx="295">
                  <c:v>1.4750000000000001</c:v>
                </c:pt>
                <c:pt idx="296">
                  <c:v>1.48</c:v>
                </c:pt>
                <c:pt idx="297">
                  <c:v>1.4850000000000001</c:v>
                </c:pt>
                <c:pt idx="298">
                  <c:v>1.49</c:v>
                </c:pt>
                <c:pt idx="299">
                  <c:v>1.4950000000000001</c:v>
                </c:pt>
                <c:pt idx="300">
                  <c:v>1.5</c:v>
                </c:pt>
                <c:pt idx="301">
                  <c:v>1.5049999999999999</c:v>
                </c:pt>
                <c:pt idx="302">
                  <c:v>1.51</c:v>
                </c:pt>
                <c:pt idx="303">
                  <c:v>1.5149999999999999</c:v>
                </c:pt>
                <c:pt idx="304">
                  <c:v>1.52</c:v>
                </c:pt>
                <c:pt idx="305">
                  <c:v>1.5249999999999999</c:v>
                </c:pt>
                <c:pt idx="306">
                  <c:v>1.53</c:v>
                </c:pt>
                <c:pt idx="307">
                  <c:v>1.5349999999999999</c:v>
                </c:pt>
                <c:pt idx="308">
                  <c:v>1.54</c:v>
                </c:pt>
                <c:pt idx="309">
                  <c:v>1.5449999999999999</c:v>
                </c:pt>
                <c:pt idx="310">
                  <c:v>1.55</c:v>
                </c:pt>
                <c:pt idx="311">
                  <c:v>1.5549999999999999</c:v>
                </c:pt>
                <c:pt idx="312">
                  <c:v>1.56</c:v>
                </c:pt>
                <c:pt idx="313">
                  <c:v>1.5649999999999999</c:v>
                </c:pt>
                <c:pt idx="314">
                  <c:v>1.57</c:v>
                </c:pt>
                <c:pt idx="315">
                  <c:v>1.575</c:v>
                </c:pt>
                <c:pt idx="316">
                  <c:v>1.58</c:v>
                </c:pt>
                <c:pt idx="317">
                  <c:v>1.585</c:v>
                </c:pt>
                <c:pt idx="318">
                  <c:v>1.59</c:v>
                </c:pt>
                <c:pt idx="319">
                  <c:v>1.595</c:v>
                </c:pt>
                <c:pt idx="320">
                  <c:v>1.6</c:v>
                </c:pt>
                <c:pt idx="321">
                  <c:v>1.605</c:v>
                </c:pt>
                <c:pt idx="322">
                  <c:v>1.61</c:v>
                </c:pt>
                <c:pt idx="323">
                  <c:v>1.615</c:v>
                </c:pt>
                <c:pt idx="324">
                  <c:v>1.62</c:v>
                </c:pt>
                <c:pt idx="325">
                  <c:v>1.625</c:v>
                </c:pt>
                <c:pt idx="326">
                  <c:v>1.63</c:v>
                </c:pt>
                <c:pt idx="327">
                  <c:v>1.635</c:v>
                </c:pt>
                <c:pt idx="328">
                  <c:v>1.64</c:v>
                </c:pt>
                <c:pt idx="329">
                  <c:v>1.645</c:v>
                </c:pt>
                <c:pt idx="330">
                  <c:v>1.65</c:v>
                </c:pt>
                <c:pt idx="331">
                  <c:v>1.655</c:v>
                </c:pt>
                <c:pt idx="332">
                  <c:v>1.66</c:v>
                </c:pt>
                <c:pt idx="333">
                  <c:v>1.665</c:v>
                </c:pt>
                <c:pt idx="334">
                  <c:v>1.67</c:v>
                </c:pt>
                <c:pt idx="335">
                  <c:v>1.675</c:v>
                </c:pt>
                <c:pt idx="336">
                  <c:v>1.68</c:v>
                </c:pt>
                <c:pt idx="337">
                  <c:v>1.6850000000000001</c:v>
                </c:pt>
                <c:pt idx="338">
                  <c:v>1.69</c:v>
                </c:pt>
                <c:pt idx="339">
                  <c:v>1.6950000000000001</c:v>
                </c:pt>
                <c:pt idx="340">
                  <c:v>1.7</c:v>
                </c:pt>
                <c:pt idx="341">
                  <c:v>1.7050000000000001</c:v>
                </c:pt>
                <c:pt idx="342">
                  <c:v>1.71</c:v>
                </c:pt>
                <c:pt idx="343">
                  <c:v>1.7150000000000001</c:v>
                </c:pt>
                <c:pt idx="344">
                  <c:v>1.72</c:v>
                </c:pt>
                <c:pt idx="345">
                  <c:v>1.7250000000000001</c:v>
                </c:pt>
                <c:pt idx="346">
                  <c:v>1.73</c:v>
                </c:pt>
                <c:pt idx="347">
                  <c:v>1.7350000000000001</c:v>
                </c:pt>
                <c:pt idx="348">
                  <c:v>1.74</c:v>
                </c:pt>
                <c:pt idx="349">
                  <c:v>1.7450000000000001</c:v>
                </c:pt>
                <c:pt idx="350">
                  <c:v>1.75</c:v>
                </c:pt>
                <c:pt idx="351">
                  <c:v>1.7549999999999999</c:v>
                </c:pt>
                <c:pt idx="352">
                  <c:v>1.76</c:v>
                </c:pt>
                <c:pt idx="353">
                  <c:v>1.7649999999999999</c:v>
                </c:pt>
                <c:pt idx="354">
                  <c:v>1.77</c:v>
                </c:pt>
                <c:pt idx="355">
                  <c:v>1.7749999999999999</c:v>
                </c:pt>
                <c:pt idx="356">
                  <c:v>1.78</c:v>
                </c:pt>
                <c:pt idx="357">
                  <c:v>1.7849999999999999</c:v>
                </c:pt>
                <c:pt idx="358">
                  <c:v>1.79</c:v>
                </c:pt>
                <c:pt idx="359">
                  <c:v>1.7949999999999999</c:v>
                </c:pt>
                <c:pt idx="360">
                  <c:v>1.8</c:v>
                </c:pt>
                <c:pt idx="361">
                  <c:v>1.8049999999999999</c:v>
                </c:pt>
                <c:pt idx="362">
                  <c:v>1.81</c:v>
                </c:pt>
                <c:pt idx="363">
                  <c:v>1.8149999999999999</c:v>
                </c:pt>
                <c:pt idx="364">
                  <c:v>1.82</c:v>
                </c:pt>
                <c:pt idx="365">
                  <c:v>1.825</c:v>
                </c:pt>
                <c:pt idx="366">
                  <c:v>1.83</c:v>
                </c:pt>
                <c:pt idx="367">
                  <c:v>1.835</c:v>
                </c:pt>
                <c:pt idx="368">
                  <c:v>1.84</c:v>
                </c:pt>
                <c:pt idx="369">
                  <c:v>1.845</c:v>
                </c:pt>
                <c:pt idx="370">
                  <c:v>1.85</c:v>
                </c:pt>
                <c:pt idx="371">
                  <c:v>1.855</c:v>
                </c:pt>
                <c:pt idx="372">
                  <c:v>1.86</c:v>
                </c:pt>
                <c:pt idx="373">
                  <c:v>1.865</c:v>
                </c:pt>
                <c:pt idx="374">
                  <c:v>1.87</c:v>
                </c:pt>
                <c:pt idx="375">
                  <c:v>1.875</c:v>
                </c:pt>
                <c:pt idx="376">
                  <c:v>1.88</c:v>
                </c:pt>
                <c:pt idx="377">
                  <c:v>1.885</c:v>
                </c:pt>
                <c:pt idx="378">
                  <c:v>1.89</c:v>
                </c:pt>
                <c:pt idx="379">
                  <c:v>1.895</c:v>
                </c:pt>
                <c:pt idx="380">
                  <c:v>1.9</c:v>
                </c:pt>
                <c:pt idx="381">
                  <c:v>1.905</c:v>
                </c:pt>
                <c:pt idx="382">
                  <c:v>1.91</c:v>
                </c:pt>
                <c:pt idx="383">
                  <c:v>1.915</c:v>
                </c:pt>
                <c:pt idx="384">
                  <c:v>1.92</c:v>
                </c:pt>
                <c:pt idx="385">
                  <c:v>1.925</c:v>
                </c:pt>
                <c:pt idx="386">
                  <c:v>1.93</c:v>
                </c:pt>
                <c:pt idx="387">
                  <c:v>1.9350000000000001</c:v>
                </c:pt>
                <c:pt idx="388">
                  <c:v>1.94</c:v>
                </c:pt>
                <c:pt idx="389">
                  <c:v>1.9450000000000001</c:v>
                </c:pt>
                <c:pt idx="390">
                  <c:v>1.95</c:v>
                </c:pt>
                <c:pt idx="391">
                  <c:v>1.9550000000000001</c:v>
                </c:pt>
                <c:pt idx="392">
                  <c:v>1.96</c:v>
                </c:pt>
                <c:pt idx="393">
                  <c:v>1.9650000000000001</c:v>
                </c:pt>
                <c:pt idx="394">
                  <c:v>1.97</c:v>
                </c:pt>
                <c:pt idx="395">
                  <c:v>1.9750000000000001</c:v>
                </c:pt>
                <c:pt idx="396">
                  <c:v>1.98</c:v>
                </c:pt>
                <c:pt idx="397">
                  <c:v>1.9850000000000001</c:v>
                </c:pt>
                <c:pt idx="398">
                  <c:v>1.99</c:v>
                </c:pt>
                <c:pt idx="399">
                  <c:v>1.9950000000000001</c:v>
                </c:pt>
                <c:pt idx="400">
                  <c:v>2</c:v>
                </c:pt>
              </c:numCache>
            </c:numRef>
          </c:xVal>
          <c:yVal>
            <c:numRef>
              <c:f>TIRM!$F$7:$F$407</c:f>
              <c:numCache>
                <c:formatCode>"$"#,##0.00_);[Red]\("$"#,##0.00\)</c:formatCode>
                <c:ptCount val="401"/>
                <c:pt idx="0">
                  <c:v>1489</c:v>
                </c:pt>
                <c:pt idx="1">
                  <c:v>967.74144206383426</c:v>
                </c:pt>
                <c:pt idx="2">
                  <c:v>544.54787800815393</c:v>
                </c:pt>
                <c:pt idx="3">
                  <c:v>206.05729446905207</c:v>
                </c:pt>
                <c:pt idx="4">
                  <c:v>-59.464056210768831</c:v>
                </c:pt>
                <c:pt idx="5">
                  <c:v>-262.31466204610297</c:v>
                </c:pt>
                <c:pt idx="6">
                  <c:v>-411.52779322151946</c:v>
                </c:pt>
                <c:pt idx="7">
                  <c:v>-515.02135926809206</c:v>
                </c:pt>
                <c:pt idx="8">
                  <c:v>-579.73001684419978</c:v>
                </c:pt>
                <c:pt idx="9">
                  <c:v>-611.7216627768139</c:v>
                </c:pt>
                <c:pt idx="10">
                  <c:v>-616.30018450962598</c:v>
                </c:pt>
                <c:pt idx="11">
                  <c:v>-598.0961107104813</c:v>
                </c:pt>
                <c:pt idx="12">
                  <c:v>-561.14660422275483</c:v>
                </c:pt>
                <c:pt idx="13">
                  <c:v>-508.96606408111984</c:v>
                </c:pt>
                <c:pt idx="14">
                  <c:v>-444.60844972760606</c:v>
                </c:pt>
                <c:pt idx="15">
                  <c:v>-370.72230605524419</c:v>
                </c:pt>
                <c:pt idx="16">
                  <c:v>-289.59935004356885</c:v>
                </c:pt>
                <c:pt idx="17">
                  <c:v>-203.21737641848085</c:v>
                </c:pt>
                <c:pt idx="18">
                  <c:v>-113.27814912997565</c:v>
                </c:pt>
                <c:pt idx="19">
                  <c:v>-21.240865896208561</c:v>
                </c:pt>
                <c:pt idx="20">
                  <c:v>71.648286781481147</c:v>
                </c:pt>
                <c:pt idx="21">
                  <c:v>164.33003208311857</c:v>
                </c:pt>
                <c:pt idx="22">
                  <c:v>255.90895268959321</c:v>
                </c:pt>
                <c:pt idx="23">
                  <c:v>345.63313724715044</c:v>
                </c:pt>
                <c:pt idx="24">
                  <c:v>432.87621047924767</c:v>
                </c:pt>
                <c:pt idx="25">
                  <c:v>517.12147065715544</c:v>
                </c:pt>
                <c:pt idx="26">
                  <c:v>597.94789046333244</c:v>
                </c:pt>
                <c:pt idx="27">
                  <c:v>675.01776575297481</c:v>
                </c:pt>
                <c:pt idx="28">
                  <c:v>748.06582180829173</c:v>
                </c:pt>
                <c:pt idx="29">
                  <c:v>816.88960879926344</c:v>
                </c:pt>
                <c:pt idx="30">
                  <c:v>881.34103767146189</c:v>
                </c:pt>
                <c:pt idx="31">
                  <c:v>941.3189248925537</c:v>
                </c:pt>
                <c:pt idx="32">
                  <c:v>996.76242967971302</c:v>
                </c:pt>
                <c:pt idx="33">
                  <c:v>1047.6452807423866</c:v>
                </c:pt>
                <c:pt idx="34">
                  <c:v>1093.9707014211999</c:v>
                </c:pt>
                <c:pt idx="35">
                  <c:v>1135.7669525711935</c:v>
                </c:pt>
                <c:pt idx="36">
                  <c:v>1173.083421788484</c:v>
                </c:pt>
                <c:pt idx="37">
                  <c:v>1205.9871957591986</c:v>
                </c:pt>
                <c:pt idx="38">
                  <c:v>1234.5600597434586</c:v>
                </c:pt>
                <c:pt idx="39">
                  <c:v>1258.8958746069748</c:v>
                </c:pt>
                <c:pt idx="40">
                  <c:v>1279.0982874762976</c:v>
                </c:pt>
                <c:pt idx="41">
                  <c:v>1295.2787371067789</c:v>
                </c:pt>
                <c:pt idx="42">
                  <c:v>1307.5547194910141</c:v>
                </c:pt>
                <c:pt idx="43">
                  <c:v>1316.0482831665067</c:v>
                </c:pt>
                <c:pt idx="44">
                  <c:v>1320.8847271634822</c:v>
                </c:pt>
                <c:pt idx="45">
                  <c:v>1322.1914776191079</c:v>
                </c:pt>
                <c:pt idx="46">
                  <c:v>1320.0971218188097</c:v>
                </c:pt>
                <c:pt idx="47">
                  <c:v>1314.7305808486708</c:v>
                </c:pt>
                <c:pt idx="48">
                  <c:v>1306.2204041919449</c:v>
                </c:pt>
                <c:pt idx="49">
                  <c:v>1294.6941715073608</c:v>
                </c:pt>
                <c:pt idx="50">
                  <c:v>1280.2779885169839</c:v>
                </c:pt>
                <c:pt idx="51">
                  <c:v>1263.0960654291812</c:v>
                </c:pt>
                <c:pt idx="52">
                  <c:v>1243.2703676519395</c:v>
                </c:pt>
                <c:pt idx="53">
                  <c:v>1220.9203297303866</c:v>
                </c:pt>
                <c:pt idx="54">
                  <c:v>1196.1626244887866</c:v>
                </c:pt>
                <c:pt idx="55">
                  <c:v>1169.1109802847586</c:v>
                </c:pt>
                <c:pt idx="56">
                  <c:v>1139.8760401073268</c:v>
                </c:pt>
                <c:pt idx="57">
                  <c:v>1108.5652569803624</c:v>
                </c:pt>
                <c:pt idx="58">
                  <c:v>1075.2828207815783</c:v>
                </c:pt>
                <c:pt idx="59">
                  <c:v>1040.129612161536</c:v>
                </c:pt>
                <c:pt idx="60">
                  <c:v>1003.2031797576783</c:v>
                </c:pt>
                <c:pt idx="61">
                  <c:v>964.59773735037015</c:v>
                </c:pt>
                <c:pt idx="62">
                  <c:v>924.40417800934847</c:v>
                </c:pt>
                <c:pt idx="63">
                  <c:v>882.71010263454627</c:v>
                </c:pt>
                <c:pt idx="64">
                  <c:v>839.59986061082054</c:v>
                </c:pt>
                <c:pt idx="65">
                  <c:v>795.15460057526798</c:v>
                </c:pt>
                <c:pt idx="66">
                  <c:v>749.45232954401945</c:v>
                </c:pt>
                <c:pt idx="67">
                  <c:v>702.56797886417553</c:v>
                </c:pt>
                <c:pt idx="68">
                  <c:v>654.57347565130476</c:v>
                </c:pt>
                <c:pt idx="69">
                  <c:v>605.53781854449335</c:v>
                </c:pt>
                <c:pt idx="70">
                  <c:v>555.52715676328808</c:v>
                </c:pt>
                <c:pt idx="71">
                  <c:v>504.60487158511387</c:v>
                </c:pt>
                <c:pt idx="72">
                  <c:v>452.83165948074202</c:v>
                </c:pt>
                <c:pt idx="73">
                  <c:v>400.26561625027352</c:v>
                </c:pt>
                <c:pt idx="74">
                  <c:v>346.96232159467036</c:v>
                </c:pt>
                <c:pt idx="75">
                  <c:v>292.97492363945457</c:v>
                </c:pt>
                <c:pt idx="76">
                  <c:v>238.35422299923266</c:v>
                </c:pt>
                <c:pt idx="77">
                  <c:v>183.1487560348196</c:v>
                </c:pt>
                <c:pt idx="78">
                  <c:v>127.40487701044003</c:v>
                </c:pt>
                <c:pt idx="79">
                  <c:v>71.166838907241981</c:v>
                </c:pt>
                <c:pt idx="80">
                  <c:v>14.476872692112011</c:v>
                </c:pt>
                <c:pt idx="81">
                  <c:v>-42.624735121658887</c:v>
                </c:pt>
                <c:pt idx="82">
                  <c:v>-100.09956675280046</c:v>
                </c:pt>
                <c:pt idx="83">
                  <c:v>-157.91099937183753</c:v>
                </c:pt>
                <c:pt idx="84">
                  <c:v>-216.02413333986806</c:v>
                </c:pt>
                <c:pt idx="85">
                  <c:v>-274.40572252226775</c:v>
                </c:pt>
                <c:pt idx="86">
                  <c:v>-333.02410671485268</c:v>
                </c:pt>
                <c:pt idx="87">
                  <c:v>-391.84914620394375</c:v>
                </c:pt>
                <c:pt idx="88">
                  <c:v>-450.85215846789106</c:v>
                </c:pt>
                <c:pt idx="89">
                  <c:v>-510.00585701601085</c:v>
                </c:pt>
                <c:pt idx="90">
                  <c:v>-569.28429235080694</c:v>
                </c:pt>
                <c:pt idx="91">
                  <c:v>-628.66279503087389</c:v>
                </c:pt>
                <c:pt idx="92">
                  <c:v>-688.11792080487248</c:v>
                </c:pt>
                <c:pt idx="93">
                  <c:v>-747.62739778089963</c:v>
                </c:pt>
                <c:pt idx="94">
                  <c:v>-807.17007559096783</c:v>
                </c:pt>
                <c:pt idx="95">
                  <c:v>-866.72587650618698</c:v>
                </c:pt>
                <c:pt idx="96">
                  <c:v>-926.27574845516392</c:v>
                </c:pt>
                <c:pt idx="97">
                  <c:v>-985.80161989577209</c:v>
                </c:pt>
                <c:pt idx="98">
                  <c:v>-1045.2863564885156</c:v>
                </c:pt>
                <c:pt idx="99">
                  <c:v>-1104.7137195185333</c:v>
                </c:pt>
                <c:pt idx="100">
                  <c:v>-1164.0683260123351</c:v>
                </c:pt>
                <c:pt idx="101">
                  <c:v>-1223.3356104950908</c:v>
                </c:pt>
                <c:pt idx="102">
                  <c:v>-1282.5017883338187</c:v>
                </c:pt>
                <c:pt idx="103">
                  <c:v>-1341.5538206125802</c:v>
                </c:pt>
                <c:pt idx="104">
                  <c:v>-1400.4793804856035</c:v>
                </c:pt>
                <c:pt idx="105">
                  <c:v>-1459.2668209552849</c:v>
                </c:pt>
                <c:pt idx="106">
                  <c:v>-1517.9051440227122</c:v>
                </c:pt>
                <c:pt idx="107">
                  <c:v>-1576.3839711592027</c:v>
                </c:pt>
                <c:pt idx="108">
                  <c:v>-1634.6935150485351</c:v>
                </c:pt>
                <c:pt idx="109">
                  <c:v>-1692.8245525507082</c:v>
                </c:pt>
                <c:pt idx="110">
                  <c:v>-1750.7683988391364</c:v>
                </c:pt>
                <c:pt idx="111">
                  <c:v>-1808.5168826647223</c:v>
                </c:pt>
                <c:pt idx="112">
                  <c:v>-1866.0623227013311</c:v>
                </c:pt>
                <c:pt idx="113">
                  <c:v>-1923.3975049286946</c:v>
                </c:pt>
                <c:pt idx="114">
                  <c:v>-1980.5156610103004</c:v>
                </c:pt>
                <c:pt idx="115">
                  <c:v>-2037.4104476246594</c:v>
                </c:pt>
                <c:pt idx="116">
                  <c:v>-2094.075926710535</c:v>
                </c:pt>
                <c:pt idx="117">
                  <c:v>-2150.506546587334</c:v>
                </c:pt>
                <c:pt idx="118">
                  <c:v>-2206.6971239138402</c:v>
                </c:pt>
                <c:pt idx="119">
                  <c:v>-2262.6428264493206</c:v>
                </c:pt>
                <c:pt idx="120">
                  <c:v>-2318.3391565827424</c:v>
                </c:pt>
                <c:pt idx="121">
                  <c:v>-2373.7819355969732</c:v>
                </c:pt>
                <c:pt idx="122">
                  <c:v>-2428.9672886361404</c:v>
                </c:pt>
                <c:pt idx="123">
                  <c:v>-2483.8916303455026</c:v>
                </c:pt>
                <c:pt idx="124">
                  <c:v>-2538.551651154592</c:v>
                </c:pt>
                <c:pt idx="125">
                  <c:v>-2592.9443041753966</c:v>
                </c:pt>
                <c:pt idx="126">
                  <c:v>-2647.0667926884817</c:v>
                </c:pt>
                <c:pt idx="127">
                  <c:v>-2700.9165581912494</c:v>
                </c:pt>
                <c:pt idx="128">
                  <c:v>-2754.4912689834327</c:v>
                </c:pt>
                <c:pt idx="129">
                  <c:v>-2807.7888092660069</c:v>
                </c:pt>
                <c:pt idx="130">
                  <c:v>-2860.8072687307304</c:v>
                </c:pt>
                <c:pt idx="131">
                  <c:v>-2913.5449326185899</c:v>
                </c:pt>
                <c:pt idx="132">
                  <c:v>-2966.0002722260106</c:v>
                </c:pt>
                <c:pt idx="133">
                  <c:v>-3018.1719358391329</c:v>
                </c:pt>
                <c:pt idx="134">
                  <c:v>-3070.0587400768854</c:v>
                </c:pt>
                <c:pt idx="135">
                  <c:v>-3121.6596616244897</c:v>
                </c:pt>
                <c:pt idx="136">
                  <c:v>-3172.9738293400296</c:v>
                </c:pt>
                <c:pt idx="137">
                  <c:v>-3224.000516717364</c:v>
                </c:pt>
                <c:pt idx="138">
                  <c:v>-3274.7391346892909</c:v>
                </c:pt>
                <c:pt idx="139">
                  <c:v>-3325.1892247557935</c:v>
                </c:pt>
                <c:pt idx="140">
                  <c:v>-3375.3504524226573</c:v>
                </c:pt>
                <c:pt idx="141">
                  <c:v>-3425.2226009366859</c:v>
                </c:pt>
                <c:pt idx="142">
                  <c:v>-3474.8055653039391</c:v>
                </c:pt>
                <c:pt idx="143">
                  <c:v>-3524.0993465785286</c:v>
                </c:pt>
                <c:pt idx="144">
                  <c:v>-3573.1040464096259</c:v>
                </c:pt>
                <c:pt idx="145">
                  <c:v>-3621.8198618351216</c:v>
                </c:pt>
                <c:pt idx="146">
                  <c:v>-3670.2470803109009</c:v>
                </c:pt>
                <c:pt idx="147">
                  <c:v>-3718.3860749650503</c:v>
                </c:pt>
                <c:pt idx="148">
                  <c:v>-3766.2373000669941</c:v>
                </c:pt>
                <c:pt idx="149">
                  <c:v>-3813.8012867017951</c:v>
                </c:pt>
                <c:pt idx="150">
                  <c:v>-3861.0786386404889</c:v>
                </c:pt>
                <c:pt idx="151">
                  <c:v>-3908.0700283975966</c:v>
                </c:pt>
                <c:pt idx="152">
                  <c:v>-3954.7761934674636</c:v>
                </c:pt>
                <c:pt idx="153">
                  <c:v>-4001.1979327313402</c:v>
                </c:pt>
                <c:pt idx="154">
                  <c:v>-4047.3361030276155</c:v>
                </c:pt>
                <c:pt idx="155">
                  <c:v>-4093.1916158778295</c:v>
                </c:pt>
                <c:pt idx="156">
                  <c:v>-4138.7654343615559</c:v>
                </c:pt>
                <c:pt idx="157">
                  <c:v>-4184.0585701334385</c:v>
                </c:pt>
                <c:pt idx="158">
                  <c:v>-4229.0720805760102</c:v>
                </c:pt>
                <c:pt idx="159">
                  <c:v>-4273.8070660823505</c:v>
                </c:pt>
                <c:pt idx="160">
                  <c:v>-4318.2646674625357</c:v>
                </c:pt>
                <c:pt idx="161">
                  <c:v>-4362.4460634686729</c:v>
                </c:pt>
                <c:pt idx="162">
                  <c:v>-4406.3524684329423</c:v>
                </c:pt>
                <c:pt idx="163">
                  <c:v>-4449.9851300137889</c:v>
                </c:pt>
                <c:pt idx="164">
                  <c:v>-4493.3453270453901</c:v>
                </c:pt>
                <c:pt idx="165">
                  <c:v>-4536.4343674857773</c:v>
                </c:pt>
                <c:pt idx="166">
                  <c:v>-4579.2535864592901</c:v>
                </c:pt>
                <c:pt idx="167">
                  <c:v>-4621.8043443890765</c:v>
                </c:pt>
                <c:pt idx="168">
                  <c:v>-4664.0880252157604</c:v>
                </c:pt>
                <c:pt idx="169">
                  <c:v>-4706.1060346983704</c:v>
                </c:pt>
                <c:pt idx="170">
                  <c:v>-4747.859798793872</c:v>
                </c:pt>
                <c:pt idx="171">
                  <c:v>-4789.3507621118915</c:v>
                </c:pt>
                <c:pt idx="172">
                  <c:v>-4830.5803864412501</c:v>
                </c:pt>
                <c:pt idx="173">
                  <c:v>-4871.5501493451484</c:v>
                </c:pt>
                <c:pt idx="174">
                  <c:v>-4912.2615428219688</c:v>
                </c:pt>
                <c:pt idx="175">
                  <c:v>-4952.7160720287848</c:v>
                </c:pt>
                <c:pt idx="176">
                  <c:v>-4992.9152540648229</c:v>
                </c:pt>
                <c:pt idx="177">
                  <c:v>-5032.8606168122424</c:v>
                </c:pt>
                <c:pt idx="178">
                  <c:v>-5072.5536978316704</c:v>
                </c:pt>
                <c:pt idx="179">
                  <c:v>-5111.9960433101314</c:v>
                </c:pt>
                <c:pt idx="180">
                  <c:v>-5151.1892070589802</c:v>
                </c:pt>
                <c:pt idx="181">
                  <c:v>-5190.1347495597693</c:v>
                </c:pt>
                <c:pt idx="182">
                  <c:v>-5228.8342370558203</c:v>
                </c:pt>
                <c:pt idx="183">
                  <c:v>-5267.2892406875271</c:v>
                </c:pt>
                <c:pt idx="184">
                  <c:v>-5305.5013356695363</c:v>
                </c:pt>
                <c:pt idx="185">
                  <c:v>-5343.4721005078281</c:v>
                </c:pt>
                <c:pt idx="186">
                  <c:v>-5381.2031162551011</c:v>
                </c:pt>
                <c:pt idx="187">
                  <c:v>-5418.6959658026735</c:v>
                </c:pt>
                <c:pt idx="188">
                  <c:v>-5455.9522332073284</c:v>
                </c:pt>
                <c:pt idx="189">
                  <c:v>-5492.9735030515931</c:v>
                </c:pt>
                <c:pt idx="190">
                  <c:v>-5529.7613598359385</c:v>
                </c:pt>
                <c:pt idx="191">
                  <c:v>-5566.3173874015647</c:v>
                </c:pt>
                <c:pt idx="192">
                  <c:v>-5602.6431683823739</c:v>
                </c:pt>
                <c:pt idx="193">
                  <c:v>-5638.7402836848614</c:v>
                </c:pt>
                <c:pt idx="194">
                  <c:v>-5674.6103119947529</c:v>
                </c:pt>
                <c:pt idx="195">
                  <c:v>-5710.254829309124</c:v>
                </c:pt>
                <c:pt idx="196">
                  <c:v>-5745.6754084930053</c:v>
                </c:pt>
                <c:pt idx="197">
                  <c:v>-5780.873618859252</c:v>
                </c:pt>
                <c:pt idx="198">
                  <c:v>-5815.8510257707749</c:v>
                </c:pt>
                <c:pt idx="199">
                  <c:v>-5850.6091902641438</c:v>
                </c:pt>
                <c:pt idx="200">
                  <c:v>-5885.1496686935425</c:v>
                </c:pt>
                <c:pt idx="201">
                  <c:v>-5919.4740123942556</c:v>
                </c:pt>
                <c:pt idx="202">
                  <c:v>-5953.5837673648166</c:v>
                </c:pt>
                <c:pt idx="203">
                  <c:v>-5987.4804739669689</c:v>
                </c:pt>
                <c:pt idx="204">
                  <c:v>-6021.1656666427116</c:v>
                </c:pt>
                <c:pt idx="205">
                  <c:v>-6054.6408736475732</c:v>
                </c:pt>
                <c:pt idx="206">
                  <c:v>-6087.9076167995518</c:v>
                </c:pt>
                <c:pt idx="207">
                  <c:v>-6120.9674112428656</c:v>
                </c:pt>
                <c:pt idx="208">
                  <c:v>-6153.8217652260028</c:v>
                </c:pt>
                <c:pt idx="209">
                  <c:v>-6186.4721798933533</c:v>
                </c:pt>
                <c:pt idx="210">
                  <c:v>-6218.9201490897976</c:v>
                </c:pt>
                <c:pt idx="211">
                  <c:v>-6251.1671591778195</c:v>
                </c:pt>
                <c:pt idx="212">
                  <c:v>-6283.2146888663829</c:v>
                </c:pt>
                <c:pt idx="213">
                  <c:v>-6315.064209051252</c:v>
                </c:pt>
                <c:pt idx="214">
                  <c:v>-6346.7171826660815</c:v>
                </c:pt>
                <c:pt idx="215">
                  <c:v>-6378.175064543906</c:v>
                </c:pt>
                <c:pt idx="216">
                  <c:v>-6409.4393012885066</c:v>
                </c:pt>
                <c:pt idx="217">
                  <c:v>-6440.5113311552268</c:v>
                </c:pt>
                <c:pt idx="218">
                  <c:v>-6471.3925839408166</c:v>
                </c:pt>
                <c:pt idx="219">
                  <c:v>-6502.0844808819074</c:v>
                </c:pt>
                <c:pt idx="220">
                  <c:v>-6532.5884345616923</c:v>
                </c:pt>
                <c:pt idx="221">
                  <c:v>-6562.9058488244846</c:v>
                </c:pt>
                <c:pt idx="222">
                  <c:v>-6593.0381186977738</c:v>
                </c:pt>
                <c:pt idx="223">
                  <c:v>-6622.986630321413</c:v>
                </c:pt>
                <c:pt idx="224">
                  <c:v>-6652.7527608837081</c:v>
                </c:pt>
                <c:pt idx="225">
                  <c:v>-6682.3378785639379</c:v>
                </c:pt>
                <c:pt idx="226">
                  <c:v>-6711.7433424811425</c:v>
                </c:pt>
                <c:pt idx="227">
                  <c:v>-6740.9705026488373</c:v>
                </c:pt>
                <c:pt idx="228">
                  <c:v>-6770.020699935385</c:v>
                </c:pt>
                <c:pt idx="229">
                  <c:v>-6798.8952660297527</c:v>
                </c:pt>
                <c:pt idx="230">
                  <c:v>-6827.5955234123912</c:v>
                </c:pt>
                <c:pt idx="231">
                  <c:v>-6856.1227853310556</c:v>
                </c:pt>
                <c:pt idx="232">
                  <c:v>-6884.4783557812516</c:v>
                </c:pt>
                <c:pt idx="233">
                  <c:v>-6912.6635294911448</c:v>
                </c:pt>
                <c:pt idx="234">
                  <c:v>-6940.6795919107044</c:v>
                </c:pt>
                <c:pt idx="235">
                  <c:v>-6968.5278192048754</c:v>
                </c:pt>
                <c:pt idx="236">
                  <c:v>-6996.2094782505683</c:v>
                </c:pt>
                <c:pt idx="237">
                  <c:v>-7023.7258266373246</c:v>
                </c:pt>
                <c:pt idx="238">
                  <c:v>-7051.0781126714082</c:v>
                </c:pt>
                <c:pt idx="239">
                  <c:v>-7078.2675753832609</c:v>
                </c:pt>
                <c:pt idx="240">
                  <c:v>-7105.2954445380128</c:v>
                </c:pt>
                <c:pt idx="241">
                  <c:v>-7132.1629406490238</c:v>
                </c:pt>
                <c:pt idx="242">
                  <c:v>-7158.8712749942506</c:v>
                </c:pt>
                <c:pt idx="243">
                  <c:v>-7185.4216496352492</c:v>
                </c:pt>
                <c:pt idx="244">
                  <c:v>-7211.8152574387877</c:v>
                </c:pt>
                <c:pt idx="245">
                  <c:v>-7238.0532821007891</c:v>
                </c:pt>
                <c:pt idx="246">
                  <c:v>-7264.1368981726582</c:v>
                </c:pt>
                <c:pt idx="247">
                  <c:v>-7290.0672710896806</c:v>
                </c:pt>
                <c:pt idx="248">
                  <c:v>-7315.8455572015237</c:v>
                </c:pt>
                <c:pt idx="249">
                  <c:v>-7341.4729038046544</c:v>
                </c:pt>
                <c:pt idx="250">
                  <c:v>-7366.9504491766111</c:v>
                </c:pt>
                <c:pt idx="251">
                  <c:v>-7392.2793226119566</c:v>
                </c:pt>
                <c:pt idx="252">
                  <c:v>-7417.4606444599049</c:v>
                </c:pt>
                <c:pt idx="253">
                  <c:v>-7442.4955261634814</c:v>
                </c:pt>
                <c:pt idx="254">
                  <c:v>-7467.3850703001026</c:v>
                </c:pt>
                <c:pt idx="255">
                  <c:v>-7492.1303706235412</c:v>
                </c:pt>
                <c:pt idx="256">
                  <c:v>-7516.7325121071781</c:v>
                </c:pt>
                <c:pt idx="257">
                  <c:v>-7541.1925709884317</c:v>
                </c:pt>
                <c:pt idx="258">
                  <c:v>-7565.5116148143334</c:v>
                </c:pt>
                <c:pt idx="259">
                  <c:v>-7589.690702488153</c:v>
                </c:pt>
                <c:pt idx="260">
                  <c:v>-7613.7308843169985</c:v>
                </c:pt>
                <c:pt idx="261">
                  <c:v>-7637.6332020603668</c:v>
                </c:pt>
                <c:pt idx="262">
                  <c:v>-7661.3986889795269</c:v>
                </c:pt>
                <c:pt idx="263">
                  <c:v>-7685.0283698876719</c:v>
                </c:pt>
                <c:pt idx="264">
                  <c:v>-7708.5232612008986</c:v>
                </c:pt>
                <c:pt idx="265">
                  <c:v>-7731.8843709897856</c:v>
                </c:pt>
                <c:pt idx="266">
                  <c:v>-7755.1126990316343</c:v>
                </c:pt>
                <c:pt idx="267">
                  <c:v>-7778.209236863303</c:v>
                </c:pt>
                <c:pt idx="268">
                  <c:v>-7801.1749678345468</c:v>
                </c:pt>
                <c:pt idx="269">
                  <c:v>-7824.0108671618918</c:v>
                </c:pt>
                <c:pt idx="270">
                  <c:v>-7846.7179019828864</c:v>
                </c:pt>
                <c:pt idx="271">
                  <c:v>-7869.2970314107988</c:v>
                </c:pt>
                <c:pt idx="272">
                  <c:v>-7891.7492065896968</c:v>
                </c:pt>
                <c:pt idx="273">
                  <c:v>-7914.075370749757</c:v>
                </c:pt>
                <c:pt idx="274">
                  <c:v>-7936.2764592629865</c:v>
                </c:pt>
                <c:pt idx="275">
                  <c:v>-7958.3533996990836</c:v>
                </c:pt>
                <c:pt idx="276">
                  <c:v>-7980.3071118815942</c:v>
                </c:pt>
                <c:pt idx="277">
                  <c:v>-8002.1385079441989</c:v>
                </c:pt>
                <c:pt idx="278">
                  <c:v>-8023.848492387192</c:v>
                </c:pt>
                <c:pt idx="279">
                  <c:v>-8045.437962134074</c:v>
                </c:pt>
                <c:pt idx="280">
                  <c:v>-8066.9078065882341</c:v>
                </c:pt>
                <c:pt idx="281">
                  <c:v>-8088.258907689722</c:v>
                </c:pt>
                <c:pt idx="282">
                  <c:v>-8109.4921399720415</c:v>
                </c:pt>
                <c:pt idx="283">
                  <c:v>-8130.6083706190102</c:v>
                </c:pt>
                <c:pt idx="284">
                  <c:v>-8151.6084595215507</c:v>
                </c:pt>
                <c:pt idx="285">
                  <c:v>-8172.4932593345393</c:v>
                </c:pt>
                <c:pt idx="286">
                  <c:v>-8193.2636155335549</c:v>
                </c:pt>
                <c:pt idx="287">
                  <c:v>-8213.9203664715915</c:v>
                </c:pt>
                <c:pt idx="288">
                  <c:v>-8234.4643434356822</c:v>
                </c:pt>
                <c:pt idx="289">
                  <c:v>-8254.8963707034054</c:v>
                </c:pt>
                <c:pt idx="290">
                  <c:v>-8275.2172655993236</c:v>
                </c:pt>
                <c:pt idx="291">
                  <c:v>-8295.4278385512607</c:v>
                </c:pt>
                <c:pt idx="292">
                  <c:v>-8315.5288931464074</c:v>
                </c:pt>
                <c:pt idx="293">
                  <c:v>-8335.5212261873203</c:v>
                </c:pt>
                <c:pt idx="294">
                  <c:v>-8355.405627747703</c:v>
                </c:pt>
                <c:pt idx="295">
                  <c:v>-8375.1828812280182</c:v>
                </c:pt>
                <c:pt idx="296">
                  <c:v>-8394.8537634108798</c:v>
                </c:pt>
                <c:pt idx="297">
                  <c:v>-8414.4190445162785</c:v>
                </c:pt>
                <c:pt idx="298">
                  <c:v>-8433.8794882565307</c:v>
                </c:pt>
                <c:pt idx="299">
                  <c:v>-8453.235851891015</c:v>
                </c:pt>
                <c:pt idx="300">
                  <c:v>-8472.4888862806856</c:v>
                </c:pt>
                <c:pt idx="301">
                  <c:v>-8491.6393359422982</c:v>
                </c:pt>
                <c:pt idx="302">
                  <c:v>-8510.687939102394</c:v>
                </c:pt>
                <c:pt idx="303">
                  <c:v>-8529.6354277510272</c:v>
                </c:pt>
                <c:pt idx="304">
                  <c:v>-8548.4825276951779</c:v>
                </c:pt>
                <c:pt idx="305">
                  <c:v>-8567.2299586119098</c:v>
                </c:pt>
                <c:pt idx="306">
                  <c:v>-8585.8784341012397</c:v>
                </c:pt>
                <c:pt idx="307">
                  <c:v>-8604.4286617386842</c:v>
                </c:pt>
                <c:pt idx="308">
                  <c:v>-8622.8813431275303</c:v>
                </c:pt>
                <c:pt idx="309">
                  <c:v>-8641.2371739507744</c:v>
                </c:pt>
                <c:pt idx="310">
                  <c:v>-8659.496844022764</c:v>
                </c:pt>
                <c:pt idx="311">
                  <c:v>-8677.6610373405056</c:v>
                </c:pt>
                <c:pt idx="312">
                  <c:v>-8695.730432134671</c:v>
                </c:pt>
                <c:pt idx="313">
                  <c:v>-8713.7057009202417</c:v>
                </c:pt>
                <c:pt idx="314">
                  <c:v>-8731.587510546864</c:v>
                </c:pt>
                <c:pt idx="315">
                  <c:v>-8749.3765222488237</c:v>
                </c:pt>
                <c:pt idx="316">
                  <c:v>-8767.0733916947338</c:v>
                </c:pt>
                <c:pt idx="317">
                  <c:v>-8784.6787690368237</c:v>
                </c:pt>
                <c:pt idx="318">
                  <c:v>-8802.1932989599445</c:v>
                </c:pt>
                <c:pt idx="319">
                  <c:v>-8819.617620730176</c:v>
                </c:pt>
                <c:pt idx="320">
                  <c:v>-8836.9523682431172</c:v>
                </c:pt>
                <c:pt idx="321">
                  <c:v>-8854.1981700718225</c:v>
                </c:pt>
                <c:pt idx="322">
                  <c:v>-8871.3556495143675</c:v>
                </c:pt>
                <c:pt idx="323">
                  <c:v>-8888.4254246410856</c:v>
                </c:pt>
                <c:pt idx="324">
                  <c:v>-8905.4081083414439</c:v>
                </c:pt>
                <c:pt idx="325">
                  <c:v>-8922.3043083705488</c:v>
                </c:pt>
                <c:pt idx="326">
                  <c:v>-8939.1146273953091</c:v>
                </c:pt>
                <c:pt idx="327">
                  <c:v>-8955.839663040244</c:v>
                </c:pt>
                <c:pt idx="328">
                  <c:v>-8972.4800079329252</c:v>
                </c:pt>
                <c:pt idx="329">
                  <c:v>-8989.0362497490678</c:v>
                </c:pt>
                <c:pt idx="330">
                  <c:v>-9005.5089712572371</c:v>
                </c:pt>
                <c:pt idx="331">
                  <c:v>-9021.8987503632616</c:v>
                </c:pt>
                <c:pt idx="332">
                  <c:v>-9038.2061601542009</c:v>
                </c:pt>
                <c:pt idx="333">
                  <c:v>-9054.431768942035</c:v>
                </c:pt>
                <c:pt idx="334">
                  <c:v>-9070.5761403069373</c:v>
                </c:pt>
                <c:pt idx="335">
                  <c:v>-9086.6398331402233</c:v>
                </c:pt>
                <c:pt idx="336">
                  <c:v>-9102.6234016869421</c:v>
                </c:pt>
                <c:pt idx="337">
                  <c:v>-9118.5273955880857</c:v>
                </c:pt>
                <c:pt idx="338">
                  <c:v>-9134.3523599224718</c:v>
                </c:pt>
                <c:pt idx="339">
                  <c:v>-9150.0988352482655</c:v>
                </c:pt>
                <c:pt idx="340">
                  <c:v>-9165.7673576441321</c:v>
                </c:pt>
                <c:pt idx="341">
                  <c:v>-9181.3584587500554</c:v>
                </c:pt>
                <c:pt idx="342">
                  <c:v>-9196.8726658078049</c:v>
                </c:pt>
                <c:pt idx="343">
                  <c:v>-9212.310501701033</c:v>
                </c:pt>
                <c:pt idx="344">
                  <c:v>-9227.6724849950515</c:v>
                </c:pt>
                <c:pt idx="345">
                  <c:v>-9242.9591299762506</c:v>
                </c:pt>
                <c:pt idx="346">
                  <c:v>-9258.1709466911416</c:v>
                </c:pt>
                <c:pt idx="347">
                  <c:v>-9273.3084409851199</c:v>
                </c:pt>
                <c:pt idx="348">
                  <c:v>-9288.3721145408308</c:v>
                </c:pt>
                <c:pt idx="349">
                  <c:v>-9303.3624649162048</c:v>
                </c:pt>
                <c:pt idx="350">
                  <c:v>-9318.2799855821831</c:v>
                </c:pt>
                <c:pt idx="351">
                  <c:v>-9333.1251659600675</c:v>
                </c:pt>
                <c:pt idx="352">
                  <c:v>-9347.8984914585599</c:v>
                </c:pt>
                <c:pt idx="353">
                  <c:v>-9362.6004435104514</c:v>
                </c:pt>
                <c:pt idx="354">
                  <c:v>-9377.2314996090063</c:v>
                </c:pt>
                <c:pt idx="355">
                  <c:v>-9391.7921333439699</c:v>
                </c:pt>
                <c:pt idx="356">
                  <c:v>-9406.282814437307</c:v>
                </c:pt>
                <c:pt idx="357">
                  <c:v>-9420.7040087785608</c:v>
                </c:pt>
                <c:pt idx="358">
                  <c:v>-9435.0561784599267</c:v>
                </c:pt>
                <c:pt idx="359">
                  <c:v>-9449.339781810977</c:v>
                </c:pt>
                <c:pt idx="360">
                  <c:v>-9463.5552734330886</c:v>
                </c:pt>
                <c:pt idx="361">
                  <c:v>-9477.7031042335366</c:v>
                </c:pt>
                <c:pt idx="362">
                  <c:v>-9491.7837214592801</c:v>
                </c:pt>
                <c:pt idx="363">
                  <c:v>-9505.7975687304224</c:v>
                </c:pt>
                <c:pt idx="364">
                  <c:v>-9519.7450860733952</c:v>
                </c:pt>
                <c:pt idx="365">
                  <c:v>-9533.6267099537799</c:v>
                </c:pt>
                <c:pt idx="366">
                  <c:v>-9547.4428733088789</c:v>
                </c:pt>
                <c:pt idx="367">
                  <c:v>-9561.194005579935</c:v>
                </c:pt>
                <c:pt idx="368">
                  <c:v>-9574.8805327440787</c:v>
                </c:pt>
                <c:pt idx="369">
                  <c:v>-9588.5028773459599</c:v>
                </c:pt>
                <c:pt idx="370">
                  <c:v>-9602.0614585291005</c:v>
                </c:pt>
                <c:pt idx="371">
                  <c:v>-9615.5566920669189</c:v>
                </c:pt>
                <c:pt idx="372">
                  <c:v>-9628.9889903935036</c:v>
                </c:pt>
                <c:pt idx="373">
                  <c:v>-9642.3587626340486</c:v>
                </c:pt>
                <c:pt idx="374">
                  <c:v>-9655.6664146350558</c:v>
                </c:pt>
                <c:pt idx="375">
                  <c:v>-9668.9123489941958</c:v>
                </c:pt>
                <c:pt idx="376">
                  <c:v>-9682.0969650899224</c:v>
                </c:pt>
                <c:pt idx="377">
                  <c:v>-9695.2206591107897</c:v>
                </c:pt>
                <c:pt idx="378">
                  <c:v>-9708.2838240844903</c:v>
                </c:pt>
                <c:pt idx="379">
                  <c:v>-9721.2868499066317</c:v>
                </c:pt>
                <c:pt idx="380">
                  <c:v>-9734.2301233692142</c:v>
                </c:pt>
                <c:pt idx="381">
                  <c:v>-9747.1140281888474</c:v>
                </c:pt>
                <c:pt idx="382">
                  <c:v>-9759.9389450347044</c:v>
                </c:pt>
                <c:pt idx="383">
                  <c:v>-9772.70525155621</c:v>
                </c:pt>
                <c:pt idx="384">
                  <c:v>-9785.4133224104189</c:v>
                </c:pt>
                <c:pt idx="385">
                  <c:v>-9798.0635292892202</c:v>
                </c:pt>
                <c:pt idx="386">
                  <c:v>-9810.6562409461803</c:v>
                </c:pt>
                <c:pt idx="387">
                  <c:v>-9823.1918232232019</c:v>
                </c:pt>
                <c:pt idx="388">
                  <c:v>-9835.6706390768832</c:v>
                </c:pt>
                <c:pt idx="389">
                  <c:v>-9848.0930486046564</c:v>
                </c:pt>
                <c:pt idx="390">
                  <c:v>-9860.4594090706378</c:v>
                </c:pt>
                <c:pt idx="391">
                  <c:v>-9872.7700749312644</c:v>
                </c:pt>
                <c:pt idx="392">
                  <c:v>-9885.0253978606561</c:v>
                </c:pt>
                <c:pt idx="393">
                  <c:v>-9897.2257267757432</c:v>
                </c:pt>
                <c:pt idx="394">
                  <c:v>-9909.3714078611665</c:v>
                </c:pt>
                <c:pt idx="395">
                  <c:v>-9921.4627845938958</c:v>
                </c:pt>
                <c:pt idx="396">
                  <c:v>-9933.5001977676511</c:v>
                </c:pt>
                <c:pt idx="397">
                  <c:v>-9945.4839855170831</c:v>
                </c:pt>
                <c:pt idx="398">
                  <c:v>-9957.4144833416794</c:v>
                </c:pt>
                <c:pt idx="399">
                  <c:v>-9969.2920241294923</c:v>
                </c:pt>
                <c:pt idx="400">
                  <c:v>-9981.1169381805994</c:v>
                </c:pt>
              </c:numCache>
            </c:numRef>
          </c:yVal>
          <c:smooth val="1"/>
          <c:extLst>
            <c:ext xmlns:c16="http://schemas.microsoft.com/office/drawing/2014/chart" uri="{C3380CC4-5D6E-409C-BE32-E72D297353CC}">
              <c16:uniqueId val="{00000000-6557-427E-99B0-A2DFA07D46A8}"/>
            </c:ext>
          </c:extLst>
        </c:ser>
        <c:dLbls>
          <c:showLegendKey val="0"/>
          <c:showVal val="0"/>
          <c:showCatName val="0"/>
          <c:showSerName val="0"/>
          <c:showPercent val="0"/>
          <c:showBubbleSize val="0"/>
        </c:dLbls>
        <c:axId val="534201216"/>
        <c:axId val="1"/>
      </c:scatterChart>
      <c:valAx>
        <c:axId val="534201216"/>
        <c:scaling>
          <c:orientation val="minMax"/>
          <c:max val="2"/>
        </c:scaling>
        <c:delete val="0"/>
        <c:axPos val="b"/>
        <c:numFmt formatCode="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Times New Roman"/>
                <a:ea typeface="Times New Roman"/>
                <a:cs typeface="Times New Roman"/>
              </a:defRPr>
            </a:pPr>
            <a:endParaRPr lang="es-AR"/>
          </a:p>
        </c:txPr>
        <c:crossAx val="1"/>
        <c:crosses val="autoZero"/>
        <c:crossBetween val="midCat"/>
      </c:valAx>
      <c:valAx>
        <c:axId val="1"/>
        <c:scaling>
          <c:orientation val="minMax"/>
        </c:scaling>
        <c:delete val="0"/>
        <c:axPos val="l"/>
        <c:majorGridlines>
          <c:spPr>
            <a:ln w="3175">
              <a:solidFill>
                <a:srgbClr val="000000"/>
              </a:solidFill>
              <a:prstDash val="solid"/>
            </a:ln>
          </c:spPr>
        </c:majorGridlines>
        <c:numFmt formatCode="#,##0_ ;[Red]\-#,##0\ "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Univers Condensed"/>
                <a:ea typeface="Univers Condensed"/>
                <a:cs typeface="Univers Condensed"/>
              </a:defRPr>
            </a:pPr>
            <a:endParaRPr lang="es-AR"/>
          </a:p>
        </c:txPr>
        <c:crossAx val="534201216"/>
        <c:crosses val="autoZero"/>
        <c:crossBetween val="midCat"/>
      </c:valAx>
      <c:spPr>
        <a:solidFill>
          <a:srgbClr val="CCFFCC"/>
        </a:solidFill>
        <a:ln w="12700">
          <a:solidFill>
            <a:srgbClr val="808080"/>
          </a:solidFill>
          <a:prstDash val="solid"/>
        </a:ln>
      </c:spPr>
    </c:plotArea>
    <c:plotVisOnly val="1"/>
    <c:dispBlanksAs val="gap"/>
    <c:showDLblsOverMax val="0"/>
  </c:chart>
  <c:spPr>
    <a:solidFill>
      <a:schemeClr val="accent6">
        <a:lumMod val="20000"/>
        <a:lumOff val="80000"/>
      </a:schemeClr>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AR"/>
    </a:p>
  </c:txPr>
  <c:printSettings>
    <c:headerFooter alignWithMargins="0"/>
    <c:pageMargins b="1" l="0.75" r="0.75" t="1" header="0" footer="0"/>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mn-lt"/>
                <a:ea typeface="Arial"/>
                <a:cs typeface="Arial"/>
              </a:defRPr>
            </a:pPr>
            <a:r>
              <a:rPr lang="es-AR">
                <a:latin typeface="+mn-lt"/>
              </a:rPr>
              <a:t>El VAN de dos proyectos se cruza</a:t>
            </a:r>
          </a:p>
        </c:rich>
      </c:tx>
      <c:layout>
        <c:manualLayout>
          <c:xMode val="edge"/>
          <c:yMode val="edge"/>
          <c:x val="0.3107913669064748"/>
          <c:y val="3.4383954154727794E-2"/>
        </c:manualLayout>
      </c:layout>
      <c:overlay val="0"/>
      <c:spPr>
        <a:noFill/>
        <a:ln w="25400">
          <a:noFill/>
        </a:ln>
      </c:spPr>
    </c:title>
    <c:autoTitleDeleted val="0"/>
    <c:plotArea>
      <c:layout>
        <c:manualLayout>
          <c:layoutTarget val="inner"/>
          <c:xMode val="edge"/>
          <c:yMode val="edge"/>
          <c:x val="0.14244604316546763"/>
          <c:y val="0.20343868004381946"/>
          <c:w val="0.66762589928057559"/>
          <c:h val="0.65043070943587344"/>
        </c:manualLayout>
      </c:layout>
      <c:scatterChart>
        <c:scatterStyle val="smoothMarker"/>
        <c:varyColors val="0"/>
        <c:ser>
          <c:idx val="0"/>
          <c:order val="0"/>
          <c:tx>
            <c:strRef>
              <c:f>Fisher1!$H$4</c:f>
              <c:strCache>
                <c:ptCount val="1"/>
                <c:pt idx="0">
                  <c:v>NPV(A)</c:v>
                </c:pt>
              </c:strCache>
            </c:strRef>
          </c:tx>
          <c:spPr>
            <a:ln w="12700">
              <a:solidFill>
                <a:srgbClr val="000080"/>
              </a:solidFill>
              <a:prstDash val="solid"/>
            </a:ln>
          </c:spPr>
          <c:marker>
            <c:symbol val="none"/>
          </c:marker>
          <c:xVal>
            <c:numRef>
              <c:f>Fisher1!$G$5:$G$205</c:f>
              <c:numCache>
                <c:formatCode>0.00%</c:formatCode>
                <c:ptCount val="201"/>
                <c:pt idx="0">
                  <c:v>0</c:v>
                </c:pt>
                <c:pt idx="1">
                  <c:v>5.0000000000000001E-3</c:v>
                </c:pt>
                <c:pt idx="2">
                  <c:v>0.01</c:v>
                </c:pt>
                <c:pt idx="3">
                  <c:v>1.4999999999999999E-2</c:v>
                </c:pt>
                <c:pt idx="4">
                  <c:v>0.02</c:v>
                </c:pt>
                <c:pt idx="5">
                  <c:v>2.5000000000000001E-2</c:v>
                </c:pt>
                <c:pt idx="6">
                  <c:v>0.03</c:v>
                </c:pt>
                <c:pt idx="7">
                  <c:v>3.5000000000000003E-2</c:v>
                </c:pt>
                <c:pt idx="8">
                  <c:v>0.04</c:v>
                </c:pt>
                <c:pt idx="9">
                  <c:v>4.4999999999999998E-2</c:v>
                </c:pt>
                <c:pt idx="10">
                  <c:v>0.05</c:v>
                </c:pt>
                <c:pt idx="11">
                  <c:v>5.5E-2</c:v>
                </c:pt>
                <c:pt idx="12">
                  <c:v>0.06</c:v>
                </c:pt>
                <c:pt idx="13">
                  <c:v>6.5000000000000002E-2</c:v>
                </c:pt>
                <c:pt idx="14">
                  <c:v>7.0000000000000007E-2</c:v>
                </c:pt>
                <c:pt idx="15">
                  <c:v>7.4999999999999997E-2</c:v>
                </c:pt>
                <c:pt idx="16">
                  <c:v>0.08</c:v>
                </c:pt>
                <c:pt idx="17">
                  <c:v>8.5000000000000006E-2</c:v>
                </c:pt>
                <c:pt idx="18">
                  <c:v>0.09</c:v>
                </c:pt>
                <c:pt idx="19">
                  <c:v>9.5000000000000001E-2</c:v>
                </c:pt>
                <c:pt idx="20">
                  <c:v>0.1</c:v>
                </c:pt>
                <c:pt idx="21">
                  <c:v>0.105</c:v>
                </c:pt>
                <c:pt idx="22">
                  <c:v>0.11</c:v>
                </c:pt>
                <c:pt idx="23">
                  <c:v>0.115</c:v>
                </c:pt>
                <c:pt idx="24">
                  <c:v>0.12</c:v>
                </c:pt>
                <c:pt idx="25">
                  <c:v>0.125</c:v>
                </c:pt>
                <c:pt idx="26">
                  <c:v>0.13</c:v>
                </c:pt>
                <c:pt idx="27">
                  <c:v>0.13500000000000001</c:v>
                </c:pt>
                <c:pt idx="28">
                  <c:v>0.14000000000000001</c:v>
                </c:pt>
                <c:pt idx="29">
                  <c:v>0.14499999999999999</c:v>
                </c:pt>
                <c:pt idx="30">
                  <c:v>0.15</c:v>
                </c:pt>
                <c:pt idx="31">
                  <c:v>0.155</c:v>
                </c:pt>
                <c:pt idx="32">
                  <c:v>0.16</c:v>
                </c:pt>
                <c:pt idx="33">
                  <c:v>0.16500000000000001</c:v>
                </c:pt>
                <c:pt idx="34">
                  <c:v>0.17</c:v>
                </c:pt>
                <c:pt idx="35">
                  <c:v>0.17499999999999999</c:v>
                </c:pt>
                <c:pt idx="36">
                  <c:v>0.18</c:v>
                </c:pt>
                <c:pt idx="37">
                  <c:v>0.185</c:v>
                </c:pt>
                <c:pt idx="38">
                  <c:v>0.19</c:v>
                </c:pt>
                <c:pt idx="39">
                  <c:v>0.19500000000000001</c:v>
                </c:pt>
                <c:pt idx="40">
                  <c:v>0.2</c:v>
                </c:pt>
                <c:pt idx="41">
                  <c:v>0.20499999999999999</c:v>
                </c:pt>
                <c:pt idx="42">
                  <c:v>0.21</c:v>
                </c:pt>
                <c:pt idx="43">
                  <c:v>0.215</c:v>
                </c:pt>
                <c:pt idx="44">
                  <c:v>0.22</c:v>
                </c:pt>
                <c:pt idx="45">
                  <c:v>0.22500000000000001</c:v>
                </c:pt>
                <c:pt idx="46">
                  <c:v>0.23</c:v>
                </c:pt>
                <c:pt idx="47">
                  <c:v>0.23499999999999999</c:v>
                </c:pt>
                <c:pt idx="48">
                  <c:v>0.24</c:v>
                </c:pt>
                <c:pt idx="49">
                  <c:v>0.245</c:v>
                </c:pt>
                <c:pt idx="50">
                  <c:v>0.25</c:v>
                </c:pt>
                <c:pt idx="51">
                  <c:v>0.255</c:v>
                </c:pt>
                <c:pt idx="52">
                  <c:v>0.26</c:v>
                </c:pt>
                <c:pt idx="53">
                  <c:v>0.26500000000000001</c:v>
                </c:pt>
                <c:pt idx="54">
                  <c:v>0.27</c:v>
                </c:pt>
                <c:pt idx="55">
                  <c:v>0.27500000000000002</c:v>
                </c:pt>
                <c:pt idx="56">
                  <c:v>0.28000000000000003</c:v>
                </c:pt>
                <c:pt idx="57">
                  <c:v>0.28499999999999998</c:v>
                </c:pt>
                <c:pt idx="58">
                  <c:v>0.28999999999999998</c:v>
                </c:pt>
                <c:pt idx="59">
                  <c:v>0.29499999999999998</c:v>
                </c:pt>
                <c:pt idx="60">
                  <c:v>0.3</c:v>
                </c:pt>
                <c:pt idx="61">
                  <c:v>0.30499999999999999</c:v>
                </c:pt>
                <c:pt idx="62">
                  <c:v>0.31</c:v>
                </c:pt>
                <c:pt idx="63">
                  <c:v>0.315</c:v>
                </c:pt>
                <c:pt idx="64">
                  <c:v>0.32</c:v>
                </c:pt>
                <c:pt idx="65">
                  <c:v>0.32500000000000001</c:v>
                </c:pt>
                <c:pt idx="66">
                  <c:v>0.33</c:v>
                </c:pt>
                <c:pt idx="67">
                  <c:v>0.33500000000000002</c:v>
                </c:pt>
                <c:pt idx="68">
                  <c:v>0.34</c:v>
                </c:pt>
                <c:pt idx="69">
                  <c:v>0.34499999999999997</c:v>
                </c:pt>
                <c:pt idx="70">
                  <c:v>0.35</c:v>
                </c:pt>
                <c:pt idx="71">
                  <c:v>0.35499999999999998</c:v>
                </c:pt>
                <c:pt idx="72">
                  <c:v>0.36</c:v>
                </c:pt>
                <c:pt idx="73">
                  <c:v>0.36499999999999999</c:v>
                </c:pt>
                <c:pt idx="74">
                  <c:v>0.37</c:v>
                </c:pt>
                <c:pt idx="75">
                  <c:v>0.375</c:v>
                </c:pt>
                <c:pt idx="76">
                  <c:v>0.38</c:v>
                </c:pt>
                <c:pt idx="77">
                  <c:v>0.38500000000000001</c:v>
                </c:pt>
                <c:pt idx="78">
                  <c:v>0.39</c:v>
                </c:pt>
                <c:pt idx="79">
                  <c:v>0.39500000000000002</c:v>
                </c:pt>
                <c:pt idx="80">
                  <c:v>0.4</c:v>
                </c:pt>
                <c:pt idx="81">
                  <c:v>0.40500000000000003</c:v>
                </c:pt>
                <c:pt idx="82">
                  <c:v>0.41</c:v>
                </c:pt>
                <c:pt idx="83">
                  <c:v>0.41499999999999998</c:v>
                </c:pt>
                <c:pt idx="84">
                  <c:v>0.42</c:v>
                </c:pt>
                <c:pt idx="85">
                  <c:v>0.42499999999999999</c:v>
                </c:pt>
                <c:pt idx="86">
                  <c:v>0.43</c:v>
                </c:pt>
                <c:pt idx="87">
                  <c:v>0.435</c:v>
                </c:pt>
                <c:pt idx="88">
                  <c:v>0.44</c:v>
                </c:pt>
                <c:pt idx="89">
                  <c:v>0.44500000000000001</c:v>
                </c:pt>
                <c:pt idx="90">
                  <c:v>0.45</c:v>
                </c:pt>
                <c:pt idx="91">
                  <c:v>0.45500000000000002</c:v>
                </c:pt>
                <c:pt idx="92">
                  <c:v>0.46</c:v>
                </c:pt>
                <c:pt idx="93">
                  <c:v>0.46500000000000002</c:v>
                </c:pt>
                <c:pt idx="94">
                  <c:v>0.47</c:v>
                </c:pt>
                <c:pt idx="95">
                  <c:v>0.47499999999999998</c:v>
                </c:pt>
                <c:pt idx="96">
                  <c:v>0.48</c:v>
                </c:pt>
                <c:pt idx="97">
                  <c:v>0.48499999999999999</c:v>
                </c:pt>
                <c:pt idx="98">
                  <c:v>0.49</c:v>
                </c:pt>
                <c:pt idx="99">
                  <c:v>0.495</c:v>
                </c:pt>
                <c:pt idx="100">
                  <c:v>0.5</c:v>
                </c:pt>
              </c:numCache>
            </c:numRef>
          </c:xVal>
          <c:yVal>
            <c:numRef>
              <c:f>Fisher1!$H$5:$H$205</c:f>
              <c:numCache>
                <c:formatCode>"$"#,##0.00_);[Red]\("$"#,##0.00\)</c:formatCode>
                <c:ptCount val="201"/>
                <c:pt idx="0">
                  <c:v>300</c:v>
                </c:pt>
                <c:pt idx="1">
                  <c:v>287.11161901656237</c:v>
                </c:pt>
                <c:pt idx="2">
                  <c:v>274.4430035398384</c:v>
                </c:pt>
                <c:pt idx="3">
                  <c:v>261.98905804825972</c:v>
                </c:pt>
                <c:pt idx="4">
                  <c:v>249.74483389333159</c:v>
                </c:pt>
                <c:pt idx="5">
                  <c:v>237.70552428177757</c:v>
                </c:pt>
                <c:pt idx="6">
                  <c:v>225.86645945490204</c:v>
                </c:pt>
                <c:pt idx="7">
                  <c:v>214.22310205643885</c:v>
                </c:pt>
                <c:pt idx="8">
                  <c:v>202.77104268057838</c:v>
                </c:pt>
                <c:pt idx="9">
                  <c:v>191.50599559227749</c:v>
                </c:pt>
                <c:pt idx="10">
                  <c:v>180.42379461232713</c:v>
                </c:pt>
                <c:pt idx="11">
                  <c:v>169.52038916003994</c:v>
                </c:pt>
                <c:pt idx="12">
                  <c:v>158.7918404467357</c:v>
                </c:pt>
                <c:pt idx="13">
                  <c:v>148.23431781356248</c:v>
                </c:pt>
                <c:pt idx="14">
                  <c:v>137.84409520746067</c:v>
                </c:pt>
                <c:pt idx="15">
                  <c:v>127.61754778941531</c:v>
                </c:pt>
                <c:pt idx="16">
                  <c:v>117.55114866937242</c:v>
                </c:pt>
                <c:pt idx="17">
                  <c:v>107.64146576250823</c:v>
                </c:pt>
                <c:pt idx="18">
                  <c:v>97.885158761738012</c:v>
                </c:pt>
                <c:pt idx="19">
                  <c:v>88.27897622163664</c:v>
                </c:pt>
                <c:pt idx="20">
                  <c:v>78.819752749129066</c:v>
                </c:pt>
                <c:pt idx="21">
                  <c:v>69.504406296550314</c:v>
                </c:pt>
                <c:pt idx="22">
                  <c:v>60.329935552857251</c:v>
                </c:pt>
                <c:pt idx="23">
                  <c:v>51.293417428982366</c:v>
                </c:pt>
                <c:pt idx="24">
                  <c:v>42.39200463348584</c:v>
                </c:pt>
                <c:pt idx="25">
                  <c:v>33.62292333485766</c:v>
                </c:pt>
                <c:pt idx="26">
                  <c:v>24.98347090695961</c:v>
                </c:pt>
                <c:pt idx="27">
                  <c:v>16.471013754281557</c:v>
                </c:pt>
                <c:pt idx="28">
                  <c:v>8.0829852138131173</c:v>
                </c:pt>
                <c:pt idx="29">
                  <c:v>-0.18311646951474359</c:v>
                </c:pt>
                <c:pt idx="30">
                  <c:v>-8.3297300967333285</c:v>
                </c:pt>
                <c:pt idx="31">
                  <c:v>-16.3592334008639</c:v>
                </c:pt>
                <c:pt idx="32">
                  <c:v>-24.273944867739942</c:v>
                </c:pt>
                <c:pt idx="33">
                  <c:v>-32.07612549416956</c:v>
                </c:pt>
                <c:pt idx="34">
                  <c:v>-39.767980485869202</c:v>
                </c:pt>
                <c:pt idx="35">
                  <c:v>-47.351660897505553</c:v>
                </c:pt>
                <c:pt idx="36">
                  <c:v>-54.829265217071452</c:v>
                </c:pt>
                <c:pt idx="37">
                  <c:v>-62.20284089673703</c:v>
                </c:pt>
                <c:pt idx="38">
                  <c:v>-69.474385832210373</c:v>
                </c:pt>
                <c:pt idx="39">
                  <c:v>-76.645849792574495</c:v>
                </c:pt>
                <c:pt idx="40">
                  <c:v>-83.719135802468941</c:v>
                </c:pt>
                <c:pt idx="41">
                  <c:v>-90.696101478414789</c:v>
                </c:pt>
                <c:pt idx="42">
                  <c:v>-97.578560320997212</c:v>
                </c:pt>
                <c:pt idx="43">
                  <c:v>-104.36828296456554</c:v>
                </c:pt>
                <c:pt idx="44">
                  <c:v>-111.06699838601355</c:v>
                </c:pt>
                <c:pt idx="45">
                  <c:v>-117.67639507417516</c:v>
                </c:pt>
                <c:pt idx="46">
                  <c:v>-124.19812216126661</c:v>
                </c:pt>
                <c:pt idx="47">
                  <c:v>-130.63379051778395</c:v>
                </c:pt>
                <c:pt idx="48">
                  <c:v>-136.98497381218192</c:v>
                </c:pt>
                <c:pt idx="49">
                  <c:v>-143.25320953661947</c:v>
                </c:pt>
                <c:pt idx="50">
                  <c:v>-149.43999999999994</c:v>
                </c:pt>
                <c:pt idx="51">
                  <c:v>-155.546813289488</c:v>
                </c:pt>
                <c:pt idx="52">
                  <c:v>-161.57508420163049</c:v>
                </c:pt>
                <c:pt idx="53">
                  <c:v>-167.5262151441724</c:v>
                </c:pt>
                <c:pt idx="54">
                  <c:v>-173.40157700961436</c:v>
                </c:pt>
                <c:pt idx="55">
                  <c:v>-179.20251002150553</c:v>
                </c:pt>
                <c:pt idx="56">
                  <c:v>-184.93032455444336</c:v>
                </c:pt>
                <c:pt idx="57">
                  <c:v>-190.58630192869919</c:v>
                </c:pt>
                <c:pt idx="58">
                  <c:v>-196.17169518036314</c:v>
                </c:pt>
                <c:pt idx="59">
                  <c:v>-201.68772980785684</c:v>
                </c:pt>
                <c:pt idx="60">
                  <c:v>-207.13560449564113</c:v>
                </c:pt>
                <c:pt idx="61">
                  <c:v>-212.51649181589983</c:v>
                </c:pt>
                <c:pt idx="62">
                  <c:v>-217.83153890896983</c:v>
                </c:pt>
                <c:pt idx="63">
                  <c:v>-223.08186814323199</c:v>
                </c:pt>
                <c:pt idx="64">
                  <c:v>-228.26857775517942</c:v>
                </c:pt>
                <c:pt idx="65">
                  <c:v>-233.39274247032586</c:v>
                </c:pt>
                <c:pt idx="66">
                  <c:v>-238.4554141056135</c:v>
                </c:pt>
                <c:pt idx="67">
                  <c:v>-243.45762215393506</c:v>
                </c:pt>
                <c:pt idx="68">
                  <c:v>-248.40037435138242</c:v>
                </c:pt>
                <c:pt idx="69">
                  <c:v>-253.28465722778856</c:v>
                </c:pt>
                <c:pt idx="70">
                  <c:v>-258.1114366411324</c:v>
                </c:pt>
                <c:pt idx="71">
                  <c:v>-262.88165829633056</c:v>
                </c:pt>
                <c:pt idx="72">
                  <c:v>-267.59624824894331</c:v>
                </c:pt>
                <c:pt idx="73">
                  <c:v>-272.25611339428531</c:v>
                </c:pt>
                <c:pt idx="74">
                  <c:v>-276.86214194242234</c:v>
                </c:pt>
                <c:pt idx="75">
                  <c:v>-281.41520387951641</c:v>
                </c:pt>
                <c:pt idx="76">
                  <c:v>-285.91615141596492</c:v>
                </c:pt>
                <c:pt idx="77">
                  <c:v>-290.36581942175803</c:v>
                </c:pt>
                <c:pt idx="78">
                  <c:v>-294.76502584947264</c:v>
                </c:pt>
                <c:pt idx="79">
                  <c:v>-299.11457214529821</c:v>
                </c:pt>
                <c:pt idx="80">
                  <c:v>-303.41524364847965</c:v>
                </c:pt>
                <c:pt idx="81">
                  <c:v>-307.66780997954731</c:v>
                </c:pt>
                <c:pt idx="82">
                  <c:v>-311.87302541768804</c:v>
                </c:pt>
                <c:pt idx="83">
                  <c:v>-316.03162926760842</c:v>
                </c:pt>
                <c:pt idx="84">
                  <c:v>-320.14434621621444</c:v>
                </c:pt>
                <c:pt idx="85">
                  <c:v>-324.21188667943477</c:v>
                </c:pt>
                <c:pt idx="86">
                  <c:v>-328.23494713949117</c:v>
                </c:pt>
                <c:pt idx="87">
                  <c:v>-332.21421047291915</c:v>
                </c:pt>
                <c:pt idx="88">
                  <c:v>-336.15034626962358</c:v>
                </c:pt>
                <c:pt idx="89">
                  <c:v>-340.0440111432481</c:v>
                </c:pt>
                <c:pt idx="90">
                  <c:v>-343.89584903312823</c:v>
                </c:pt>
                <c:pt idx="91">
                  <c:v>-347.70649149808457</c:v>
                </c:pt>
                <c:pt idx="92">
                  <c:v>-351.47655800230734</c:v>
                </c:pt>
                <c:pt idx="93">
                  <c:v>-355.20665619357658</c:v>
                </c:pt>
                <c:pt idx="94">
                  <c:v>-358.89738217404567</c:v>
                </c:pt>
                <c:pt idx="95">
                  <c:v>-362.54932076381988</c:v>
                </c:pt>
                <c:pt idx="96">
                  <c:v>-366.16304575754157</c:v>
                </c:pt>
                <c:pt idx="97">
                  <c:v>-369.7391201741998</c:v>
                </c:pt>
                <c:pt idx="98">
                  <c:v>-373.27809650035977</c:v>
                </c:pt>
                <c:pt idx="99">
                  <c:v>-376.78051692701445</c:v>
                </c:pt>
                <c:pt idx="100">
                  <c:v>-380.24691358024677</c:v>
                </c:pt>
              </c:numCache>
            </c:numRef>
          </c:yVal>
          <c:smooth val="1"/>
          <c:extLst>
            <c:ext xmlns:c16="http://schemas.microsoft.com/office/drawing/2014/chart" uri="{C3380CC4-5D6E-409C-BE32-E72D297353CC}">
              <c16:uniqueId val="{00000000-DBFE-430A-BB24-D64BA824834C}"/>
            </c:ext>
          </c:extLst>
        </c:ser>
        <c:ser>
          <c:idx val="1"/>
          <c:order val="1"/>
          <c:tx>
            <c:strRef>
              <c:f>Fisher1!$I$4</c:f>
              <c:strCache>
                <c:ptCount val="1"/>
                <c:pt idx="0">
                  <c:v>NPV(B)</c:v>
                </c:pt>
              </c:strCache>
            </c:strRef>
          </c:tx>
          <c:spPr>
            <a:ln w="12700">
              <a:solidFill>
                <a:srgbClr val="FF00FF"/>
              </a:solidFill>
              <a:prstDash val="solid"/>
            </a:ln>
          </c:spPr>
          <c:marker>
            <c:symbol val="none"/>
          </c:marker>
          <c:xVal>
            <c:numRef>
              <c:f>Fisher1!$G$5:$G$205</c:f>
              <c:numCache>
                <c:formatCode>0.00%</c:formatCode>
                <c:ptCount val="201"/>
                <c:pt idx="0">
                  <c:v>0</c:v>
                </c:pt>
                <c:pt idx="1">
                  <c:v>5.0000000000000001E-3</c:v>
                </c:pt>
                <c:pt idx="2">
                  <c:v>0.01</c:v>
                </c:pt>
                <c:pt idx="3">
                  <c:v>1.4999999999999999E-2</c:v>
                </c:pt>
                <c:pt idx="4">
                  <c:v>0.02</c:v>
                </c:pt>
                <c:pt idx="5">
                  <c:v>2.5000000000000001E-2</c:v>
                </c:pt>
                <c:pt idx="6">
                  <c:v>0.03</c:v>
                </c:pt>
                <c:pt idx="7">
                  <c:v>3.5000000000000003E-2</c:v>
                </c:pt>
                <c:pt idx="8">
                  <c:v>0.04</c:v>
                </c:pt>
                <c:pt idx="9">
                  <c:v>4.4999999999999998E-2</c:v>
                </c:pt>
                <c:pt idx="10">
                  <c:v>0.05</c:v>
                </c:pt>
                <c:pt idx="11">
                  <c:v>5.5E-2</c:v>
                </c:pt>
                <c:pt idx="12">
                  <c:v>0.06</c:v>
                </c:pt>
                <c:pt idx="13">
                  <c:v>6.5000000000000002E-2</c:v>
                </c:pt>
                <c:pt idx="14">
                  <c:v>7.0000000000000007E-2</c:v>
                </c:pt>
                <c:pt idx="15">
                  <c:v>7.4999999999999997E-2</c:v>
                </c:pt>
                <c:pt idx="16">
                  <c:v>0.08</c:v>
                </c:pt>
                <c:pt idx="17">
                  <c:v>8.5000000000000006E-2</c:v>
                </c:pt>
                <c:pt idx="18">
                  <c:v>0.09</c:v>
                </c:pt>
                <c:pt idx="19">
                  <c:v>9.5000000000000001E-2</c:v>
                </c:pt>
                <c:pt idx="20">
                  <c:v>0.1</c:v>
                </c:pt>
                <c:pt idx="21">
                  <c:v>0.105</c:v>
                </c:pt>
                <c:pt idx="22">
                  <c:v>0.11</c:v>
                </c:pt>
                <c:pt idx="23">
                  <c:v>0.115</c:v>
                </c:pt>
                <c:pt idx="24">
                  <c:v>0.12</c:v>
                </c:pt>
                <c:pt idx="25">
                  <c:v>0.125</c:v>
                </c:pt>
                <c:pt idx="26">
                  <c:v>0.13</c:v>
                </c:pt>
                <c:pt idx="27">
                  <c:v>0.13500000000000001</c:v>
                </c:pt>
                <c:pt idx="28">
                  <c:v>0.14000000000000001</c:v>
                </c:pt>
                <c:pt idx="29">
                  <c:v>0.14499999999999999</c:v>
                </c:pt>
                <c:pt idx="30">
                  <c:v>0.15</c:v>
                </c:pt>
                <c:pt idx="31">
                  <c:v>0.155</c:v>
                </c:pt>
                <c:pt idx="32">
                  <c:v>0.16</c:v>
                </c:pt>
                <c:pt idx="33">
                  <c:v>0.16500000000000001</c:v>
                </c:pt>
                <c:pt idx="34">
                  <c:v>0.17</c:v>
                </c:pt>
                <c:pt idx="35">
                  <c:v>0.17499999999999999</c:v>
                </c:pt>
                <c:pt idx="36">
                  <c:v>0.18</c:v>
                </c:pt>
                <c:pt idx="37">
                  <c:v>0.185</c:v>
                </c:pt>
                <c:pt idx="38">
                  <c:v>0.19</c:v>
                </c:pt>
                <c:pt idx="39">
                  <c:v>0.19500000000000001</c:v>
                </c:pt>
                <c:pt idx="40">
                  <c:v>0.2</c:v>
                </c:pt>
                <c:pt idx="41">
                  <c:v>0.20499999999999999</c:v>
                </c:pt>
                <c:pt idx="42">
                  <c:v>0.21</c:v>
                </c:pt>
                <c:pt idx="43">
                  <c:v>0.215</c:v>
                </c:pt>
                <c:pt idx="44">
                  <c:v>0.22</c:v>
                </c:pt>
                <c:pt idx="45">
                  <c:v>0.22500000000000001</c:v>
                </c:pt>
                <c:pt idx="46">
                  <c:v>0.23</c:v>
                </c:pt>
                <c:pt idx="47">
                  <c:v>0.23499999999999999</c:v>
                </c:pt>
                <c:pt idx="48">
                  <c:v>0.24</c:v>
                </c:pt>
                <c:pt idx="49">
                  <c:v>0.245</c:v>
                </c:pt>
                <c:pt idx="50">
                  <c:v>0.25</c:v>
                </c:pt>
                <c:pt idx="51">
                  <c:v>0.255</c:v>
                </c:pt>
                <c:pt idx="52">
                  <c:v>0.26</c:v>
                </c:pt>
                <c:pt idx="53">
                  <c:v>0.26500000000000001</c:v>
                </c:pt>
                <c:pt idx="54">
                  <c:v>0.27</c:v>
                </c:pt>
                <c:pt idx="55">
                  <c:v>0.27500000000000002</c:v>
                </c:pt>
                <c:pt idx="56">
                  <c:v>0.28000000000000003</c:v>
                </c:pt>
                <c:pt idx="57">
                  <c:v>0.28499999999999998</c:v>
                </c:pt>
                <c:pt idx="58">
                  <c:v>0.28999999999999998</c:v>
                </c:pt>
                <c:pt idx="59">
                  <c:v>0.29499999999999998</c:v>
                </c:pt>
                <c:pt idx="60">
                  <c:v>0.3</c:v>
                </c:pt>
                <c:pt idx="61">
                  <c:v>0.30499999999999999</c:v>
                </c:pt>
                <c:pt idx="62">
                  <c:v>0.31</c:v>
                </c:pt>
                <c:pt idx="63">
                  <c:v>0.315</c:v>
                </c:pt>
                <c:pt idx="64">
                  <c:v>0.32</c:v>
                </c:pt>
                <c:pt idx="65">
                  <c:v>0.32500000000000001</c:v>
                </c:pt>
                <c:pt idx="66">
                  <c:v>0.33</c:v>
                </c:pt>
                <c:pt idx="67">
                  <c:v>0.33500000000000002</c:v>
                </c:pt>
                <c:pt idx="68">
                  <c:v>0.34</c:v>
                </c:pt>
                <c:pt idx="69">
                  <c:v>0.34499999999999997</c:v>
                </c:pt>
                <c:pt idx="70">
                  <c:v>0.35</c:v>
                </c:pt>
                <c:pt idx="71">
                  <c:v>0.35499999999999998</c:v>
                </c:pt>
                <c:pt idx="72">
                  <c:v>0.36</c:v>
                </c:pt>
                <c:pt idx="73">
                  <c:v>0.36499999999999999</c:v>
                </c:pt>
                <c:pt idx="74">
                  <c:v>0.37</c:v>
                </c:pt>
                <c:pt idx="75">
                  <c:v>0.375</c:v>
                </c:pt>
                <c:pt idx="76">
                  <c:v>0.38</c:v>
                </c:pt>
                <c:pt idx="77">
                  <c:v>0.38500000000000001</c:v>
                </c:pt>
                <c:pt idx="78">
                  <c:v>0.39</c:v>
                </c:pt>
                <c:pt idx="79">
                  <c:v>0.39500000000000002</c:v>
                </c:pt>
                <c:pt idx="80">
                  <c:v>0.4</c:v>
                </c:pt>
                <c:pt idx="81">
                  <c:v>0.40500000000000003</c:v>
                </c:pt>
                <c:pt idx="82">
                  <c:v>0.41</c:v>
                </c:pt>
                <c:pt idx="83">
                  <c:v>0.41499999999999998</c:v>
                </c:pt>
                <c:pt idx="84">
                  <c:v>0.42</c:v>
                </c:pt>
                <c:pt idx="85">
                  <c:v>0.42499999999999999</c:v>
                </c:pt>
                <c:pt idx="86">
                  <c:v>0.43</c:v>
                </c:pt>
                <c:pt idx="87">
                  <c:v>0.435</c:v>
                </c:pt>
                <c:pt idx="88">
                  <c:v>0.44</c:v>
                </c:pt>
                <c:pt idx="89">
                  <c:v>0.44500000000000001</c:v>
                </c:pt>
                <c:pt idx="90">
                  <c:v>0.45</c:v>
                </c:pt>
                <c:pt idx="91">
                  <c:v>0.45500000000000002</c:v>
                </c:pt>
                <c:pt idx="92">
                  <c:v>0.46</c:v>
                </c:pt>
                <c:pt idx="93">
                  <c:v>0.46500000000000002</c:v>
                </c:pt>
                <c:pt idx="94">
                  <c:v>0.47</c:v>
                </c:pt>
                <c:pt idx="95">
                  <c:v>0.47499999999999998</c:v>
                </c:pt>
                <c:pt idx="96">
                  <c:v>0.48</c:v>
                </c:pt>
                <c:pt idx="97">
                  <c:v>0.48499999999999999</c:v>
                </c:pt>
                <c:pt idx="98">
                  <c:v>0.49</c:v>
                </c:pt>
                <c:pt idx="99">
                  <c:v>0.495</c:v>
                </c:pt>
                <c:pt idx="100">
                  <c:v>0.5</c:v>
                </c:pt>
              </c:numCache>
            </c:numRef>
          </c:xVal>
          <c:yVal>
            <c:numRef>
              <c:f>Fisher1!$I$5:$I$205</c:f>
              <c:numCache>
                <c:formatCode>"$"#,##0.00_);[Red]\("$"#,##0.00\)</c:formatCode>
                <c:ptCount val="201"/>
                <c:pt idx="0">
                  <c:v>400</c:v>
                </c:pt>
                <c:pt idx="1">
                  <c:v>378.73285523880281</c:v>
                </c:pt>
                <c:pt idx="2">
                  <c:v>357.92298167292279</c:v>
                </c:pt>
                <c:pt idx="3">
                  <c:v>337.55802775027155</c:v>
                </c:pt>
                <c:pt idx="4">
                  <c:v>317.62603949239656</c:v>
                </c:pt>
                <c:pt idx="5">
                  <c:v>298.11544571533136</c:v>
                </c:pt>
                <c:pt idx="6">
                  <c:v>279.01504387158002</c:v>
                </c:pt>
                <c:pt idx="7">
                  <c:v>260.31398648419622</c:v>
                </c:pt>
                <c:pt idx="8">
                  <c:v>242.00176814537326</c:v>
                </c:pt>
                <c:pt idx="9">
                  <c:v>224.06821305341305</c:v>
                </c:pt>
                <c:pt idx="10">
                  <c:v>206.50346306322967</c:v>
                </c:pt>
                <c:pt idx="11">
                  <c:v>189.29796622684967</c:v>
                </c:pt>
                <c:pt idx="12">
                  <c:v>172.44246580151435</c:v>
                </c:pt>
                <c:pt idx="13">
                  <c:v>155.92798970415765</c:v>
                </c:pt>
                <c:pt idx="14">
                  <c:v>139.74584039205297</c:v>
                </c:pt>
                <c:pt idx="15">
                  <c:v>123.88758515046652</c:v>
                </c:pt>
                <c:pt idx="16">
                  <c:v>108.34504676906727</c:v>
                </c:pt>
                <c:pt idx="17">
                  <c:v>93.110294589777368</c:v>
                </c:pt>
                <c:pt idx="18">
                  <c:v>78.175635909566381</c:v>
                </c:pt>
                <c:pt idx="19">
                  <c:v>63.533607722524266</c:v>
                </c:pt>
                <c:pt idx="20">
                  <c:v>49.176968786284988</c:v>
                </c:pt>
                <c:pt idx="21">
                  <c:v>35.098691998621462</c:v>
                </c:pt>
                <c:pt idx="22">
                  <c:v>21.291957070686635</c:v>
                </c:pt>
                <c:pt idx="23">
                  <c:v>7.7501434840519323</c:v>
                </c:pt>
                <c:pt idx="24">
                  <c:v>-5.5331762807165887</c:v>
                </c:pt>
                <c:pt idx="25">
                  <c:v>-18.564243255601241</c:v>
                </c:pt>
                <c:pt idx="26">
                  <c:v>-31.349118247917886</c:v>
                </c:pt>
                <c:pt idx="27">
                  <c:v>-43.893687864928324</c:v>
                </c:pt>
                <c:pt idx="28">
                  <c:v>-56.20367031037631</c:v>
                </c:pt>
                <c:pt idx="29">
                  <c:v>-68.284620962575104</c:v>
                </c:pt>
                <c:pt idx="30">
                  <c:v>-80.141937743218136</c:v>
                </c:pt>
                <c:pt idx="31">
                  <c:v>-91.780866285666548</c:v>
                </c:pt>
                <c:pt idx="32">
                  <c:v>-103.20650491106062</c:v>
                </c:pt>
                <c:pt idx="33">
                  <c:v>-114.42380942022953</c:v>
                </c:pt>
                <c:pt idx="34">
                  <c:v>-125.43759770898896</c:v>
                </c:pt>
                <c:pt idx="35">
                  <c:v>-136.25255421409736</c:v>
                </c:pt>
                <c:pt idx="36">
                  <c:v>-146.8732341967858</c:v>
                </c:pt>
                <c:pt idx="37">
                  <c:v>-157.30406787049264</c:v>
                </c:pt>
                <c:pt idx="38">
                  <c:v>-167.54936437910658</c:v>
                </c:pt>
                <c:pt idx="39">
                  <c:v>-177.61331563177021</c:v>
                </c:pt>
                <c:pt idx="40">
                  <c:v>-187.5</c:v>
                </c:pt>
                <c:pt idx="41">
                  <c:v>-197.21338588264632</c:v>
                </c:pt>
                <c:pt idx="42">
                  <c:v>-206.75733514395426</c:v>
                </c:pt>
                <c:pt idx="43">
                  <c:v>-216.13560642977086</c:v>
                </c:pt>
                <c:pt idx="44">
                  <c:v>-225.35185836671087</c:v>
                </c:pt>
                <c:pt idx="45">
                  <c:v>-234.40965264889473</c:v>
                </c:pt>
                <c:pt idx="46">
                  <c:v>-243.3124570166591</c:v>
                </c:pt>
                <c:pt idx="47">
                  <c:v>-252.06364813146877</c:v>
                </c:pt>
                <c:pt idx="48">
                  <c:v>-260.66651435105427</c:v>
                </c:pt>
                <c:pt idx="49">
                  <c:v>-269.12425840864569</c:v>
                </c:pt>
                <c:pt idx="50">
                  <c:v>-277.43999999999994</c:v>
                </c:pt>
                <c:pt idx="51">
                  <c:v>-285.61677828176335</c:v>
                </c:pt>
                <c:pt idx="52">
                  <c:v>-293.65755428455645</c:v>
                </c:pt>
                <c:pt idx="53">
                  <c:v>-301.56521324403354</c:v>
                </c:pt>
                <c:pt idx="54">
                  <c:v>-309.34256685303001</c:v>
                </c:pt>
                <c:pt idx="55">
                  <c:v>-316.99235543777627</c:v>
                </c:pt>
                <c:pt idx="56">
                  <c:v>-324.51725006103516</c:v>
                </c:pt>
                <c:pt idx="57">
                  <c:v>-331.91985455490533</c:v>
                </c:pt>
                <c:pt idx="58">
                  <c:v>-339.20270748591565</c:v>
                </c:pt>
                <c:pt idx="59">
                  <c:v>-346.36828405492429</c:v>
                </c:pt>
                <c:pt idx="60">
                  <c:v>-353.41899793424602</c:v>
                </c:pt>
                <c:pt idx="61">
                  <c:v>-360.35720304431061</c:v>
                </c:pt>
                <c:pt idx="62">
                  <c:v>-367.18519527208991</c:v>
                </c:pt>
                <c:pt idx="63">
                  <c:v>-373.90521413340878</c:v>
                </c:pt>
                <c:pt idx="64">
                  <c:v>-380.51944438120256</c:v>
                </c:pt>
                <c:pt idx="65">
                  <c:v>-387.03001756166702</c:v>
                </c:pt>
                <c:pt idx="66">
                  <c:v>-393.43901352020214</c:v>
                </c:pt>
                <c:pt idx="67">
                  <c:v>-399.7484618589466</c:v>
                </c:pt>
                <c:pt idx="68">
                  <c:v>-405.96034334764818</c:v>
                </c:pt>
                <c:pt idx="69">
                  <c:v>-412.07659128953537</c:v>
                </c:pt>
                <c:pt idx="70">
                  <c:v>-418.09909284379648</c:v>
                </c:pt>
                <c:pt idx="71">
                  <c:v>-424.02969030620091</c:v>
                </c:pt>
                <c:pt idx="72">
                  <c:v>-429.87018234934908</c:v>
                </c:pt>
                <c:pt idx="73">
                  <c:v>-435.62232522396857</c:v>
                </c:pt>
                <c:pt idx="74">
                  <c:v>-441.28783392262289</c:v>
                </c:pt>
                <c:pt idx="75">
                  <c:v>-446.86838330715113</c:v>
                </c:pt>
                <c:pt idx="76">
                  <c:v>-452.36560920109775</c:v>
                </c:pt>
                <c:pt idx="77">
                  <c:v>-457.78110944834862</c:v>
                </c:pt>
                <c:pt idx="78">
                  <c:v>-463.11644493913968</c:v>
                </c:pt>
                <c:pt idx="79">
                  <c:v>-468.37314060456742</c:v>
                </c:pt>
                <c:pt idx="80">
                  <c:v>-473.55268638067457</c:v>
                </c:pt>
                <c:pt idx="81">
                  <c:v>-478.65653814315715</c:v>
                </c:pt>
                <c:pt idx="82">
                  <c:v>-483.68611861368856</c:v>
                </c:pt>
                <c:pt idx="83">
                  <c:v>-488.64281823883067</c:v>
                </c:pt>
                <c:pt idx="84">
                  <c:v>-493.52799604244984</c:v>
                </c:pt>
                <c:pt idx="85">
                  <c:v>-498.34298045254076</c:v>
                </c:pt>
                <c:pt idx="86">
                  <c:v>-503.08907010330665</c:v>
                </c:pt>
                <c:pt idx="87">
                  <c:v>-507.76753461333419</c:v>
                </c:pt>
                <c:pt idx="88">
                  <c:v>-512.37961534064925</c:v>
                </c:pt>
                <c:pt idx="89">
                  <c:v>-516.92652611543122</c:v>
                </c:pt>
                <c:pt idx="90">
                  <c:v>-521.40945395111703</c:v>
                </c:pt>
                <c:pt idx="91">
                  <c:v>-525.82955973461321</c:v>
                </c:pt>
                <c:pt idx="92">
                  <c:v>-530.18797889629843</c:v>
                </c:pt>
                <c:pt idx="93">
                  <c:v>-534.48582206048229</c:v>
                </c:pt>
                <c:pt idx="94">
                  <c:v>-538.72417567695163</c:v>
                </c:pt>
                <c:pt idx="95">
                  <c:v>-542.90410263422882</c:v>
                </c:pt>
                <c:pt idx="96">
                  <c:v>-547.02664285512287</c:v>
                </c:pt>
                <c:pt idx="97">
                  <c:v>-551.09281387515648</c:v>
                </c:pt>
                <c:pt idx="98">
                  <c:v>-555.10361140441114</c:v>
                </c:pt>
                <c:pt idx="99">
                  <c:v>-559.06000987332595</c:v>
                </c:pt>
                <c:pt idx="100">
                  <c:v>-562.96296296296305</c:v>
                </c:pt>
              </c:numCache>
            </c:numRef>
          </c:yVal>
          <c:smooth val="1"/>
          <c:extLst>
            <c:ext xmlns:c16="http://schemas.microsoft.com/office/drawing/2014/chart" uri="{C3380CC4-5D6E-409C-BE32-E72D297353CC}">
              <c16:uniqueId val="{00000001-DBFE-430A-BB24-D64BA824834C}"/>
            </c:ext>
          </c:extLst>
        </c:ser>
        <c:dLbls>
          <c:showLegendKey val="0"/>
          <c:showVal val="0"/>
          <c:showCatName val="0"/>
          <c:showSerName val="0"/>
          <c:showPercent val="0"/>
          <c:showBubbleSize val="0"/>
        </c:dLbls>
        <c:axId val="464313368"/>
        <c:axId val="1"/>
      </c:scatterChart>
      <c:valAx>
        <c:axId val="464313368"/>
        <c:scaling>
          <c:orientation val="minMax"/>
          <c:max val="0.5"/>
        </c:scaling>
        <c:delete val="0"/>
        <c:axPos val="b"/>
        <c:title>
          <c:tx>
            <c:rich>
              <a:bodyPr/>
              <a:lstStyle/>
              <a:p>
                <a:pPr>
                  <a:defRPr sz="1000" b="1" i="0" u="none" strike="noStrike" baseline="0">
                    <a:solidFill>
                      <a:srgbClr val="000000"/>
                    </a:solidFill>
                    <a:latin typeface="+mn-lt"/>
                    <a:ea typeface="Arial"/>
                    <a:cs typeface="Arial"/>
                  </a:defRPr>
                </a:pPr>
                <a:r>
                  <a:rPr lang="es-AR">
                    <a:latin typeface="+mn-lt"/>
                  </a:rPr>
                  <a:t>Tasa de descuento</a:t>
                </a:r>
              </a:p>
            </c:rich>
          </c:tx>
          <c:layout>
            <c:manualLayout>
              <c:xMode val="edge"/>
              <c:yMode val="edge"/>
              <c:x val="0.38848920863309355"/>
              <c:y val="0.89111868179801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mn-lt"/>
                <a:ea typeface="Arial"/>
                <a:cs typeface="Arial"/>
              </a:defRPr>
            </a:pPr>
            <a:endParaRPr lang="es-AR"/>
          </a:p>
        </c:txPr>
        <c:crossAx val="1"/>
        <c:crosses val="autoZero"/>
        <c:crossBetween val="midCat"/>
        <c:majorUnit val="0.1"/>
      </c:valAx>
      <c:valAx>
        <c:axId val="1"/>
        <c:scaling>
          <c:orientation val="minMax"/>
        </c:scaling>
        <c:delete val="0"/>
        <c:axPos val="l"/>
        <c:numFmt formatCode="&quot;$&quot;#,##0.00_);[Red]\(&quot;$&quot;#,##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mn-lt"/>
                <a:ea typeface="Arial"/>
                <a:cs typeface="Arial"/>
              </a:defRPr>
            </a:pPr>
            <a:endParaRPr lang="es-AR"/>
          </a:p>
        </c:txPr>
        <c:crossAx val="464313368"/>
        <c:crosses val="autoZero"/>
        <c:crossBetween val="midCat"/>
      </c:valAx>
      <c:spPr>
        <a:solidFill>
          <a:srgbClr val="FFFFCC"/>
        </a:solidFill>
        <a:ln w="12700">
          <a:solidFill>
            <a:srgbClr val="808080"/>
          </a:solidFill>
          <a:prstDash val="solid"/>
        </a:ln>
      </c:spPr>
    </c:plotArea>
    <c:legend>
      <c:legendPos val="r"/>
      <c:layout>
        <c:manualLayout>
          <c:xMode val="edge"/>
          <c:yMode val="edge"/>
          <c:x val="0.85323741007194243"/>
          <c:y val="0.45845332370702946"/>
          <c:w val="0.1352517985611511"/>
          <c:h val="0.1404014469538012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mn-lt"/>
              <a:ea typeface="Arial"/>
              <a:cs typeface="Arial"/>
            </a:defRPr>
          </a:pPr>
          <a:endParaRPr lang="es-AR"/>
        </a:p>
      </c:txPr>
    </c:legend>
    <c:plotVisOnly val="1"/>
    <c:dispBlanksAs val="gap"/>
    <c:showDLblsOverMax val="0"/>
  </c:chart>
  <c:spPr>
    <a:solidFill>
      <a:srgbClr val="CCCC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AR"/>
    </a:p>
  </c:txPr>
  <c:printSettings>
    <c:headerFooter alignWithMargins="0"/>
    <c:pageMargins b="1" l="0.75" r="0.75" t="1" header="0" footer="0"/>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190500</xdr:colOff>
      <xdr:row>2</xdr:row>
      <xdr:rowOff>0</xdr:rowOff>
    </xdr:from>
    <xdr:to>
      <xdr:col>15</xdr:col>
      <xdr:colOff>47625</xdr:colOff>
      <xdr:row>23</xdr:row>
      <xdr:rowOff>152400</xdr:rowOff>
    </xdr:to>
    <xdr:graphicFrame macro="">
      <xdr:nvGraphicFramePr>
        <xdr:cNvPr id="1030" name="Gráfico 1">
          <a:extLst>
            <a:ext uri="{FF2B5EF4-FFF2-40B4-BE49-F238E27FC236}">
              <a16:creationId xmlns:a16="http://schemas.microsoft.com/office/drawing/2014/main" id="{F2A9DC1C-7C52-4182-81F1-F1AC7AA67B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247650</xdr:colOff>
      <xdr:row>3</xdr:row>
      <xdr:rowOff>19050</xdr:rowOff>
    </xdr:from>
    <xdr:to>
      <xdr:col>15</xdr:col>
      <xdr:colOff>219075</xdr:colOff>
      <xdr:row>19</xdr:row>
      <xdr:rowOff>76200</xdr:rowOff>
    </xdr:to>
    <xdr:graphicFrame macro="">
      <xdr:nvGraphicFramePr>
        <xdr:cNvPr id="2053" name="Gráfico 1">
          <a:extLst>
            <a:ext uri="{FF2B5EF4-FFF2-40B4-BE49-F238E27FC236}">
              <a16:creationId xmlns:a16="http://schemas.microsoft.com/office/drawing/2014/main" id="{02AB7DEA-DB80-4FB1-B33A-6327FCB6B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123825</xdr:colOff>
      <xdr:row>7</xdr:row>
      <xdr:rowOff>133350</xdr:rowOff>
    </xdr:from>
    <xdr:to>
      <xdr:col>14</xdr:col>
      <xdr:colOff>314325</xdr:colOff>
      <xdr:row>30</xdr:row>
      <xdr:rowOff>95250</xdr:rowOff>
    </xdr:to>
    <xdr:graphicFrame macro="">
      <xdr:nvGraphicFramePr>
        <xdr:cNvPr id="4098" name="Gráfico 1">
          <a:extLst>
            <a:ext uri="{FF2B5EF4-FFF2-40B4-BE49-F238E27FC236}">
              <a16:creationId xmlns:a16="http://schemas.microsoft.com/office/drawing/2014/main" id="{C820118B-DA95-4D57-BD0B-71C8B2B5D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95250</xdr:colOff>
      <xdr:row>3</xdr:row>
      <xdr:rowOff>66675</xdr:rowOff>
    </xdr:from>
    <xdr:to>
      <xdr:col>15</xdr:col>
      <xdr:colOff>361950</xdr:colOff>
      <xdr:row>21</xdr:row>
      <xdr:rowOff>133350</xdr:rowOff>
    </xdr:to>
    <xdr:graphicFrame macro="">
      <xdr:nvGraphicFramePr>
        <xdr:cNvPr id="7170" name="Gráfico 1">
          <a:extLst>
            <a:ext uri="{FF2B5EF4-FFF2-40B4-BE49-F238E27FC236}">
              <a16:creationId xmlns:a16="http://schemas.microsoft.com/office/drawing/2014/main" id="{9281E295-EB96-4817-BA3E-F4A2CBBD9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161925</xdr:colOff>
      <xdr:row>12</xdr:row>
      <xdr:rowOff>76200</xdr:rowOff>
    </xdr:from>
    <xdr:to>
      <xdr:col>19</xdr:col>
      <xdr:colOff>304800</xdr:colOff>
      <xdr:row>34</xdr:row>
      <xdr:rowOff>104775</xdr:rowOff>
    </xdr:to>
    <xdr:graphicFrame macro="">
      <xdr:nvGraphicFramePr>
        <xdr:cNvPr id="3077" name="Gráfico 1">
          <a:extLst>
            <a:ext uri="{FF2B5EF4-FFF2-40B4-BE49-F238E27FC236}">
              <a16:creationId xmlns:a16="http://schemas.microsoft.com/office/drawing/2014/main" id="{7D899D5E-6AF9-49FA-A574-AC837E50EF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742950</xdr:colOff>
      <xdr:row>2</xdr:row>
      <xdr:rowOff>133350</xdr:rowOff>
    </xdr:from>
    <xdr:to>
      <xdr:col>18</xdr:col>
      <xdr:colOff>523875</xdr:colOff>
      <xdr:row>21</xdr:row>
      <xdr:rowOff>66675</xdr:rowOff>
    </xdr:to>
    <xdr:graphicFrame macro="">
      <xdr:nvGraphicFramePr>
        <xdr:cNvPr id="5122" name="Gráfico 1">
          <a:extLst>
            <a:ext uri="{FF2B5EF4-FFF2-40B4-BE49-F238E27FC236}">
              <a16:creationId xmlns:a16="http://schemas.microsoft.com/office/drawing/2014/main" id="{90617C12-DF31-4ABE-B42C-A1442A14F7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0.26296</cdr:x>
      <cdr:y>0.23771</cdr:y>
    </cdr:from>
    <cdr:to>
      <cdr:x>0.38764</cdr:x>
      <cdr:y>0.4031</cdr:y>
    </cdr:to>
    <cdr:sp macro="" textlink="">
      <cdr:nvSpPr>
        <cdr:cNvPr id="6145" name="Oval 1"/>
        <cdr:cNvSpPr>
          <a:spLocks xmlns:a="http://schemas.openxmlformats.org/drawingml/2006/main" noChangeArrowheads="1"/>
        </cdr:cNvSpPr>
      </cdr:nvSpPr>
      <cdr:spPr bwMode="auto">
        <a:xfrm xmlns:a="http://schemas.openxmlformats.org/drawingml/2006/main">
          <a:off x="1746412" y="795655"/>
          <a:ext cx="826570" cy="551355"/>
        </a:xfrm>
        <a:prstGeom xmlns:a="http://schemas.openxmlformats.org/drawingml/2006/main" prst="ellips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s-ES" sz="800" b="0" i="0" u="none" strike="noStrike" baseline="0">
              <a:solidFill>
                <a:srgbClr val="000000"/>
              </a:solidFill>
              <a:latin typeface="Arial"/>
              <a:cs typeface="Arial"/>
            </a:rPr>
            <a:t>Fisher</a:t>
          </a:r>
        </a:p>
        <a:p xmlns:a="http://schemas.openxmlformats.org/drawingml/2006/main">
          <a:pPr algn="l" rtl="0">
            <a:defRPr sz="1000"/>
          </a:pPr>
          <a:r>
            <a:rPr lang="es-ES" sz="800" b="0" i="0" u="none" strike="noStrike" baseline="0">
              <a:solidFill>
                <a:srgbClr val="000000"/>
              </a:solidFill>
              <a:latin typeface="Arial"/>
              <a:cs typeface="Arial"/>
            </a:rPr>
            <a:t>Intersection</a:t>
          </a:r>
          <a:endParaRPr lang="es-ES" sz="1000" b="0" i="0" u="none" strike="noStrike" baseline="0">
            <a:solidFill>
              <a:srgbClr val="000000"/>
            </a:solidFill>
            <a:latin typeface="Arial"/>
            <a:cs typeface="Arial"/>
          </a:endParaRPr>
        </a:p>
        <a:p xmlns:a="http://schemas.openxmlformats.org/drawingml/2006/main">
          <a:pPr algn="l" rtl="0">
            <a:defRPr sz="1000"/>
          </a:pPr>
          <a:endParaRPr lang="es-ES"/>
        </a:p>
      </cdr:txBody>
    </cdr:sp>
  </cdr:relSizeAnchor>
  <cdr:relSizeAnchor xmlns:cdr="http://schemas.openxmlformats.org/drawingml/2006/chartDrawing">
    <cdr:from>
      <cdr:x>0.23684</cdr:x>
      <cdr:y>0.35914</cdr:y>
    </cdr:from>
    <cdr:to>
      <cdr:x>0.27281</cdr:x>
      <cdr:y>0.40261</cdr:y>
    </cdr:to>
    <cdr:sp macro="" textlink="">
      <cdr:nvSpPr>
        <cdr:cNvPr id="6146" name="Line 2"/>
        <cdr:cNvSpPr>
          <a:spLocks xmlns:a="http://schemas.openxmlformats.org/drawingml/2006/main" noChangeShapeType="1"/>
        </cdr:cNvSpPr>
      </cdr:nvSpPr>
      <cdr:spPr bwMode="auto">
        <a:xfrm xmlns:a="http://schemas.openxmlformats.org/drawingml/2006/main" flipH="1">
          <a:off x="1573257" y="1200468"/>
          <a:ext cx="238496" cy="144922"/>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s-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06"/>
  <sheetViews>
    <sheetView showGridLines="0" tabSelected="1" workbookViewId="0">
      <selection activeCell="O31" sqref="O31"/>
    </sheetView>
  </sheetViews>
  <sheetFormatPr baseColWidth="10" defaultRowHeight="12.75" x14ac:dyDescent="0.2"/>
  <cols>
    <col min="1" max="1" width="2.140625" style="2" customWidth="1"/>
    <col min="2" max="2" width="6.140625" style="2" customWidth="1"/>
    <col min="3" max="3" width="10.28515625" style="2" bestFit="1" customWidth="1"/>
    <col min="4" max="4" width="3.7109375" style="2" customWidth="1"/>
    <col min="5" max="5" width="9.42578125" style="2" bestFit="1" customWidth="1"/>
    <col min="6" max="6" width="8.28515625" style="2" customWidth="1"/>
    <col min="7" max="7" width="3.42578125" style="2" customWidth="1"/>
    <col min="8" max="11" width="11.42578125" style="2"/>
    <col min="12" max="12" width="17.28515625" style="2" customWidth="1"/>
    <col min="13" max="16384" width="11.42578125" style="2"/>
  </cols>
  <sheetData>
    <row r="1" spans="1:6" x14ac:dyDescent="0.2">
      <c r="A1" s="1" t="s">
        <v>29</v>
      </c>
    </row>
    <row r="2" spans="1:6" ht="18.75" x14ac:dyDescent="0.2">
      <c r="B2" s="141" t="s">
        <v>0</v>
      </c>
      <c r="C2" s="142"/>
      <c r="D2" s="142"/>
      <c r="E2" s="143"/>
      <c r="F2" s="144"/>
    </row>
    <row r="4" spans="1:6" ht="13.5" thickBot="1" x14ac:dyDescent="0.25"/>
    <row r="5" spans="1:6" ht="13.5" thickBot="1" x14ac:dyDescent="0.25">
      <c r="B5" s="49" t="s">
        <v>1</v>
      </c>
      <c r="C5" s="49" t="s">
        <v>2</v>
      </c>
      <c r="E5" s="50" t="s">
        <v>3</v>
      </c>
      <c r="F5" s="51" t="s">
        <v>4</v>
      </c>
    </row>
    <row r="6" spans="1:6" x14ac:dyDescent="0.2">
      <c r="B6" s="60">
        <v>0</v>
      </c>
      <c r="C6" s="61">
        <v>-4000</v>
      </c>
      <c r="E6" s="56">
        <v>0</v>
      </c>
      <c r="F6" s="64">
        <f>NPV(E6,$C$7:$C$10)+$C$6</f>
        <v>1000</v>
      </c>
    </row>
    <row r="7" spans="1:6" x14ac:dyDescent="0.2">
      <c r="B7" s="47">
        <v>1</v>
      </c>
      <c r="C7" s="62">
        <v>1400</v>
      </c>
      <c r="E7" s="57">
        <v>5.0000000000000001E-3</v>
      </c>
      <c r="F7" s="64">
        <f t="shared" ref="F7:F70" si="0">NPV(E7,$C$7:$C$10)+$C$6</f>
        <v>940.58246495211915</v>
      </c>
    </row>
    <row r="8" spans="1:6" x14ac:dyDescent="0.2">
      <c r="B8" s="47">
        <v>2</v>
      </c>
      <c r="C8" s="62">
        <v>1300</v>
      </c>
      <c r="E8" s="57">
        <v>0.01</v>
      </c>
      <c r="F8" s="64">
        <f t="shared" si="0"/>
        <v>882.31003453465473</v>
      </c>
    </row>
    <row r="9" spans="1:6" x14ac:dyDescent="0.2">
      <c r="B9" s="47">
        <v>3</v>
      </c>
      <c r="C9" s="62">
        <v>1200</v>
      </c>
      <c r="E9" s="57">
        <v>1.4999999999999999E-2</v>
      </c>
      <c r="F9" s="64">
        <f t="shared" si="0"/>
        <v>825.15366387349513</v>
      </c>
    </row>
    <row r="10" spans="1:6" ht="13.5" thickBot="1" x14ac:dyDescent="0.25">
      <c r="B10" s="48">
        <v>4</v>
      </c>
      <c r="C10" s="63">
        <v>1100</v>
      </c>
      <c r="E10" s="57">
        <v>0.02</v>
      </c>
      <c r="F10" s="64">
        <f t="shared" si="0"/>
        <v>769.08520530284386</v>
      </c>
    </row>
    <row r="11" spans="1:6" x14ac:dyDescent="0.2">
      <c r="E11" s="57">
        <v>2.5000000000000001E-2</v>
      </c>
      <c r="F11" s="64">
        <f t="shared" si="0"/>
        <v>714.07737597057985</v>
      </c>
    </row>
    <row r="12" spans="1:6" x14ac:dyDescent="0.2">
      <c r="E12" s="57">
        <v>0.03</v>
      </c>
      <c r="F12" s="64">
        <f t="shared" si="0"/>
        <v>660.10372677580381</v>
      </c>
    </row>
    <row r="13" spans="1:6" x14ac:dyDescent="0.2">
      <c r="E13" s="57">
        <v>3.5000000000000003E-2</v>
      </c>
      <c r="F13" s="64">
        <f t="shared" si="0"/>
        <v>607.13861257729877</v>
      </c>
    </row>
    <row r="14" spans="1:6" x14ac:dyDescent="0.2">
      <c r="E14" s="57">
        <v>0.04</v>
      </c>
      <c r="F14" s="64">
        <f t="shared" si="0"/>
        <v>555.15716361471914</v>
      </c>
    </row>
    <row r="15" spans="1:6" x14ac:dyDescent="0.2">
      <c r="E15" s="57">
        <v>4.4999999999999998E-2</v>
      </c>
      <c r="F15" s="64">
        <f t="shared" si="0"/>
        <v>504.13525808730901</v>
      </c>
    </row>
    <row r="16" spans="1:6" x14ac:dyDescent="0.2">
      <c r="E16" s="57">
        <v>0.05</v>
      </c>
      <c r="F16" s="64">
        <f t="shared" si="0"/>
        <v>454.04949583763937</v>
      </c>
    </row>
    <row r="17" spans="5:14" x14ac:dyDescent="0.2">
      <c r="E17" s="57">
        <v>5.5E-2</v>
      </c>
      <c r="F17" s="64">
        <f t="shared" si="0"/>
        <v>404.87717309060099</v>
      </c>
    </row>
    <row r="18" spans="5:14" x14ac:dyDescent="0.2">
      <c r="E18" s="57">
        <v>0.06</v>
      </c>
      <c r="F18" s="64">
        <f t="shared" si="0"/>
        <v>356.59625820022757</v>
      </c>
    </row>
    <row r="19" spans="5:14" x14ac:dyDescent="0.2">
      <c r="E19" s="57">
        <v>6.5000000000000002E-2</v>
      </c>
      <c r="F19" s="64">
        <f t="shared" si="0"/>
        <v>309.18536835942905</v>
      </c>
    </row>
    <row r="20" spans="5:14" x14ac:dyDescent="0.2">
      <c r="E20" s="57">
        <v>7.0000000000000007E-2</v>
      </c>
      <c r="F20" s="64">
        <f t="shared" si="0"/>
        <v>262.62374722974619</v>
      </c>
    </row>
    <row r="21" spans="5:14" x14ac:dyDescent="0.2">
      <c r="E21" s="57">
        <v>7.4999999999999997E-2</v>
      </c>
      <c r="F21" s="64">
        <f t="shared" si="0"/>
        <v>216.89124345055552</v>
      </c>
    </row>
    <row r="22" spans="5:14" x14ac:dyDescent="0.2">
      <c r="E22" s="57">
        <v>0.08</v>
      </c>
      <c r="F22" s="64">
        <f t="shared" si="0"/>
        <v>171.96828998891579</v>
      </c>
    </row>
    <row r="23" spans="5:14" x14ac:dyDescent="0.2">
      <c r="E23" s="57">
        <v>8.5000000000000006E-2</v>
      </c>
      <c r="F23" s="64">
        <f t="shared" si="0"/>
        <v>127.83588429332849</v>
      </c>
    </row>
    <row r="24" spans="5:14" x14ac:dyDescent="0.2">
      <c r="E24" s="57">
        <v>0.09</v>
      </c>
      <c r="F24" s="64">
        <f t="shared" si="0"/>
        <v>84.47556921629166</v>
      </c>
    </row>
    <row r="25" spans="5:14" x14ac:dyDescent="0.2">
      <c r="E25" s="57">
        <v>9.5000000000000001E-2</v>
      </c>
      <c r="F25" s="64">
        <f t="shared" si="0"/>
        <v>41.869414672376479</v>
      </c>
    </row>
    <row r="26" spans="5:14" x14ac:dyDescent="0.2">
      <c r="E26" s="58">
        <v>0.1</v>
      </c>
      <c r="F26" s="64">
        <f t="shared" si="0"/>
        <v>0</v>
      </c>
      <c r="J26" s="52" t="s">
        <v>5</v>
      </c>
      <c r="K26" s="52"/>
      <c r="L26" s="52"/>
      <c r="M26" s="52"/>
      <c r="N26" s="52"/>
    </row>
    <row r="27" spans="5:14" ht="13.5" thickBot="1" x14ac:dyDescent="0.25">
      <c r="E27" s="57">
        <v>0.105</v>
      </c>
      <c r="F27" s="64">
        <f t="shared" si="0"/>
        <v>-41.149603003283119</v>
      </c>
    </row>
    <row r="28" spans="5:14" ht="13.5" thickBot="1" x14ac:dyDescent="0.25">
      <c r="E28" s="57">
        <v>0.11</v>
      </c>
      <c r="F28" s="64">
        <f t="shared" si="0"/>
        <v>-81.595846400826758</v>
      </c>
      <c r="J28" s="53" t="s">
        <v>6</v>
      </c>
      <c r="K28" s="54">
        <f>IRR(C6:C10)</f>
        <v>0.10000000000000009</v>
      </c>
      <c r="L28" s="55" t="s">
        <v>7</v>
      </c>
    </row>
    <row r="29" spans="5:14" x14ac:dyDescent="0.2">
      <c r="E29" s="57">
        <v>0.115</v>
      </c>
      <c r="F29" s="64">
        <f t="shared" si="0"/>
        <v>-121.35472181967589</v>
      </c>
    </row>
    <row r="30" spans="5:14" x14ac:dyDescent="0.2">
      <c r="E30" s="57">
        <v>0.12</v>
      </c>
      <c r="F30" s="64">
        <f t="shared" si="0"/>
        <v>-160.44177556226668</v>
      </c>
    </row>
    <row r="31" spans="5:14" x14ac:dyDescent="0.2">
      <c r="E31" s="57">
        <v>0.125</v>
      </c>
      <c r="F31" s="64">
        <f t="shared" si="0"/>
        <v>-198.87212315195848</v>
      </c>
    </row>
    <row r="32" spans="5:14" x14ac:dyDescent="0.2">
      <c r="E32" s="57">
        <v>0.13</v>
      </c>
      <c r="F32" s="64">
        <f t="shared" si="0"/>
        <v>-236.66046333617032</v>
      </c>
    </row>
    <row r="33" spans="5:6" x14ac:dyDescent="0.2">
      <c r="E33" s="57">
        <v>0.13500000000000001</v>
      </c>
      <c r="F33" s="64">
        <f t="shared" si="0"/>
        <v>-273.82109156977776</v>
      </c>
    </row>
    <row r="34" spans="5:6" x14ac:dyDescent="0.2">
      <c r="E34" s="57">
        <v>0.14000000000000001</v>
      </c>
      <c r="F34" s="64">
        <f t="shared" si="0"/>
        <v>-310.3679130003884</v>
      </c>
    </row>
    <row r="35" spans="5:6" x14ac:dyDescent="0.2">
      <c r="E35" s="57">
        <v>0.14499999999999999</v>
      </c>
      <c r="F35" s="64">
        <f t="shared" si="0"/>
        <v>-346.31445497613049</v>
      </c>
    </row>
    <row r="36" spans="5:6" x14ac:dyDescent="0.2">
      <c r="E36" s="57">
        <v>0.15</v>
      </c>
      <c r="F36" s="64">
        <f t="shared" si="0"/>
        <v>-381.67387909562831</v>
      </c>
    </row>
    <row r="37" spans="5:6" x14ac:dyDescent="0.2">
      <c r="E37" s="57">
        <v>0.155</v>
      </c>
      <c r="F37" s="64">
        <f t="shared" si="0"/>
        <v>-416.4589928189348</v>
      </c>
    </row>
    <row r="38" spans="5:6" x14ac:dyDescent="0.2">
      <c r="E38" s="57">
        <v>0.16</v>
      </c>
      <c r="F38" s="64">
        <f t="shared" si="0"/>
        <v>-450.68226065736189</v>
      </c>
    </row>
    <row r="39" spans="5:6" x14ac:dyDescent="0.2">
      <c r="E39" s="57">
        <v>0.16500000000000001</v>
      </c>
      <c r="F39" s="64">
        <f t="shared" si="0"/>
        <v>-484.35581495935094</v>
      </c>
    </row>
    <row r="40" spans="5:6" x14ac:dyDescent="0.2">
      <c r="E40" s="57">
        <v>0.17</v>
      </c>
      <c r="F40" s="64">
        <f t="shared" si="0"/>
        <v>-517.49146630868927</v>
      </c>
    </row>
    <row r="41" spans="5:6" x14ac:dyDescent="0.2">
      <c r="E41" s="57">
        <v>0.17499999999999999</v>
      </c>
      <c r="F41" s="64">
        <f t="shared" si="0"/>
        <v>-550.10071355074251</v>
      </c>
    </row>
    <row r="42" spans="5:6" x14ac:dyDescent="0.2">
      <c r="E42" s="57">
        <v>0.18</v>
      </c>
      <c r="F42" s="64">
        <f t="shared" si="0"/>
        <v>-582.19475346158288</v>
      </c>
    </row>
    <row r="43" spans="5:6" x14ac:dyDescent="0.2">
      <c r="E43" s="57">
        <v>0.185</v>
      </c>
      <c r="F43" s="64">
        <f t="shared" si="0"/>
        <v>-613.78449007431527</v>
      </c>
    </row>
    <row r="44" spans="5:6" x14ac:dyDescent="0.2">
      <c r="E44" s="57">
        <v>0.19</v>
      </c>
      <c r="F44" s="64">
        <f t="shared" si="0"/>
        <v>-644.88054367619861</v>
      </c>
    </row>
    <row r="45" spans="5:6" x14ac:dyDescent="0.2">
      <c r="E45" s="57">
        <v>0.19500000000000001</v>
      </c>
      <c r="F45" s="64">
        <f t="shared" si="0"/>
        <v>-675.49325948962451</v>
      </c>
    </row>
    <row r="46" spans="5:6" x14ac:dyDescent="0.2">
      <c r="E46" s="57">
        <v>0.2</v>
      </c>
      <c r="F46" s="64">
        <f t="shared" si="0"/>
        <v>-705.63271604938245</v>
      </c>
    </row>
    <row r="47" spans="5:6" x14ac:dyDescent="0.2">
      <c r="E47" s="57">
        <v>0.20499999999999999</v>
      </c>
      <c r="F47" s="64">
        <f t="shared" si="0"/>
        <v>-735.30873328817688</v>
      </c>
    </row>
    <row r="48" spans="5:6" x14ac:dyDescent="0.2">
      <c r="E48" s="57">
        <v>0.21</v>
      </c>
      <c r="F48" s="64">
        <f t="shared" si="0"/>
        <v>-764.53088034173879</v>
      </c>
    </row>
    <row r="49" spans="5:6" x14ac:dyDescent="0.2">
      <c r="E49" s="57">
        <v>0.215</v>
      </c>
      <c r="F49" s="64">
        <f t="shared" si="0"/>
        <v>-793.30848308449822</v>
      </c>
    </row>
    <row r="50" spans="5:6" x14ac:dyDescent="0.2">
      <c r="E50" s="57">
        <v>0.22</v>
      </c>
      <c r="F50" s="64">
        <f t="shared" si="0"/>
        <v>-821.65063140621032</v>
      </c>
    </row>
    <row r="51" spans="5:6" x14ac:dyDescent="0.2">
      <c r="E51" s="57">
        <v>0.22500000000000001</v>
      </c>
      <c r="F51" s="64">
        <f t="shared" si="0"/>
        <v>-849.56618623956047</v>
      </c>
    </row>
    <row r="52" spans="5:6" x14ac:dyDescent="0.2">
      <c r="E52" s="57">
        <v>0.23</v>
      </c>
      <c r="F52" s="64">
        <f t="shared" si="0"/>
        <v>-877.06378634828206</v>
      </c>
    </row>
    <row r="53" spans="5:6" x14ac:dyDescent="0.2">
      <c r="E53" s="57">
        <v>0.23499999999999999</v>
      </c>
      <c r="F53" s="64">
        <f t="shared" si="0"/>
        <v>-904.15185488498628</v>
      </c>
    </row>
    <row r="54" spans="5:6" x14ac:dyDescent="0.2">
      <c r="E54" s="57">
        <v>0.24</v>
      </c>
      <c r="F54" s="64">
        <f t="shared" si="0"/>
        <v>-930.83860572742833</v>
      </c>
    </row>
    <row r="55" spans="5:6" x14ac:dyDescent="0.2">
      <c r="E55" s="57">
        <v>0.245</v>
      </c>
      <c r="F55" s="64">
        <f t="shared" si="0"/>
        <v>-957.13204960164376</v>
      </c>
    </row>
    <row r="56" spans="5:6" x14ac:dyDescent="0.2">
      <c r="E56" s="57">
        <v>0.25</v>
      </c>
      <c r="F56" s="64">
        <f t="shared" si="0"/>
        <v>-983.04</v>
      </c>
    </row>
    <row r="57" spans="5:6" x14ac:dyDescent="0.2">
      <c r="E57" s="57">
        <v>0.255</v>
      </c>
      <c r="F57" s="64">
        <f t="shared" si="0"/>
        <v>-1008.5700789018611</v>
      </c>
    </row>
    <row r="58" spans="5:6" x14ac:dyDescent="0.2">
      <c r="E58" s="57">
        <v>0.26</v>
      </c>
      <c r="F58" s="64">
        <f t="shared" si="0"/>
        <v>-1033.7297223042706</v>
      </c>
    </row>
    <row r="59" spans="5:6" x14ac:dyDescent="0.2">
      <c r="E59" s="57">
        <v>0.26500000000000001</v>
      </c>
      <c r="F59" s="64">
        <f t="shared" si="0"/>
        <v>-1058.5261855697277</v>
      </c>
    </row>
    <row r="60" spans="5:6" x14ac:dyDescent="0.2">
      <c r="E60" s="57">
        <v>0.27</v>
      </c>
      <c r="F60" s="64">
        <f t="shared" si="0"/>
        <v>-1082.9665485978626</v>
      </c>
    </row>
    <row r="61" spans="5:6" x14ac:dyDescent="0.2">
      <c r="E61" s="57">
        <v>0.27500000000000002</v>
      </c>
      <c r="F61" s="64">
        <f t="shared" si="0"/>
        <v>-1107.0577208275113</v>
      </c>
    </row>
    <row r="62" spans="5:6" x14ac:dyDescent="0.2">
      <c r="E62" s="57">
        <v>0.28000000000000003</v>
      </c>
      <c r="F62" s="64">
        <f t="shared" si="0"/>
        <v>-1130.8064460754395</v>
      </c>
    </row>
    <row r="63" spans="5:6" x14ac:dyDescent="0.2">
      <c r="E63" s="57">
        <v>0.28499999999999998</v>
      </c>
      <c r="F63" s="64">
        <f t="shared" si="0"/>
        <v>-1154.2193072177129</v>
      </c>
    </row>
    <row r="64" spans="5:6" x14ac:dyDescent="0.2">
      <c r="E64" s="57">
        <v>0.28999999999999998</v>
      </c>
      <c r="F64" s="64">
        <f t="shared" si="0"/>
        <v>-1177.3027307194598</v>
      </c>
    </row>
    <row r="65" spans="5:6" x14ac:dyDescent="0.2">
      <c r="E65" s="57">
        <v>0.29499999999999998</v>
      </c>
      <c r="F65" s="64">
        <f t="shared" si="0"/>
        <v>-1200.0629910185339</v>
      </c>
    </row>
    <row r="66" spans="5:6" x14ac:dyDescent="0.2">
      <c r="E66" s="57">
        <v>0.3</v>
      </c>
      <c r="F66" s="64">
        <f t="shared" si="0"/>
        <v>-1222.5062147683907</v>
      </c>
    </row>
    <row r="67" spans="5:6" x14ac:dyDescent="0.2">
      <c r="E67" s="57">
        <v>0.30499999999999999</v>
      </c>
      <c r="F67" s="64">
        <f t="shared" si="0"/>
        <v>-1244.6383849452309</v>
      </c>
    </row>
    <row r="68" spans="5:6" x14ac:dyDescent="0.2">
      <c r="E68" s="57">
        <v>0.31</v>
      </c>
      <c r="F68" s="64">
        <f t="shared" si="0"/>
        <v>-1266.4653448243203</v>
      </c>
    </row>
    <row r="69" spans="5:6" x14ac:dyDescent="0.2">
      <c r="E69" s="57">
        <v>0.315</v>
      </c>
      <c r="F69" s="64">
        <f t="shared" si="0"/>
        <v>-1287.9928018301412</v>
      </c>
    </row>
    <row r="70" spans="5:6" x14ac:dyDescent="0.2">
      <c r="E70" s="57">
        <v>0.32</v>
      </c>
      <c r="F70" s="64">
        <f t="shared" si="0"/>
        <v>-1309.2263312648988</v>
      </c>
    </row>
    <row r="71" spans="5:6" x14ac:dyDescent="0.2">
      <c r="E71" s="57">
        <v>0.32500000000000001</v>
      </c>
      <c r="F71" s="64">
        <f t="shared" ref="F71:F134" si="1">NPV(E71,$C$7:$C$10)+$C$6</f>
        <v>-1330.1713799196773</v>
      </c>
    </row>
    <row r="72" spans="5:6" x14ac:dyDescent="0.2">
      <c r="E72" s="57">
        <v>0.33</v>
      </c>
      <c r="F72" s="64">
        <f t="shared" si="1"/>
        <v>-1350.833269572428</v>
      </c>
    </row>
    <row r="73" spans="5:6" x14ac:dyDescent="0.2">
      <c r="E73" s="57">
        <v>0.33500000000000002</v>
      </c>
      <c r="F73" s="64">
        <f t="shared" si="1"/>
        <v>-1371.21720037674</v>
      </c>
    </row>
    <row r="74" spans="5:6" x14ac:dyDescent="0.2">
      <c r="E74" s="57">
        <v>0.34</v>
      </c>
      <c r="F74" s="64">
        <f t="shared" si="1"/>
        <v>-1391.3282541452659</v>
      </c>
    </row>
    <row r="75" spans="5:6" x14ac:dyDescent="0.2">
      <c r="E75" s="57">
        <v>0.34499999999999997</v>
      </c>
      <c r="F75" s="64">
        <f t="shared" si="1"/>
        <v>-1411.1713975314483</v>
      </c>
    </row>
    <row r="76" spans="5:6" x14ac:dyDescent="0.2">
      <c r="E76" s="57">
        <v>0.35</v>
      </c>
      <c r="F76" s="64">
        <f t="shared" si="1"/>
        <v>-1430.7514851131173</v>
      </c>
    </row>
    <row r="77" spans="5:6" x14ac:dyDescent="0.2">
      <c r="E77" s="57">
        <v>0.35499999999999998</v>
      </c>
      <c r="F77" s="64">
        <f t="shared" si="1"/>
        <v>-1450.0732623813419</v>
      </c>
    </row>
    <row r="78" spans="5:6" x14ac:dyDescent="0.2">
      <c r="E78" s="57">
        <v>0.36</v>
      </c>
      <c r="F78" s="64">
        <f t="shared" si="1"/>
        <v>-1469.1413686378269</v>
      </c>
    </row>
    <row r="79" spans="5:6" x14ac:dyDescent="0.2">
      <c r="E79" s="57">
        <v>0.36499999999999999</v>
      </c>
      <c r="F79" s="64">
        <f t="shared" si="1"/>
        <v>-1487.9603398039835</v>
      </c>
    </row>
    <row r="80" spans="5:6" x14ac:dyDescent="0.2">
      <c r="E80" s="57">
        <v>0.37</v>
      </c>
      <c r="F80" s="64">
        <f t="shared" si="1"/>
        <v>-1506.5346111447179</v>
      </c>
    </row>
    <row r="81" spans="5:6" x14ac:dyDescent="0.2">
      <c r="E81" s="57">
        <v>0.375</v>
      </c>
      <c r="F81" s="64">
        <f t="shared" si="1"/>
        <v>-1524.8685199098422</v>
      </c>
    </row>
    <row r="82" spans="5:6" x14ac:dyDescent="0.2">
      <c r="E82" s="57">
        <v>0.38</v>
      </c>
      <c r="F82" s="64">
        <f t="shared" si="1"/>
        <v>-1542.9663078959161</v>
      </c>
    </row>
    <row r="83" spans="5:6" x14ac:dyDescent="0.2">
      <c r="E83" s="57">
        <v>0.38500000000000001</v>
      </c>
      <c r="F83" s="64">
        <f t="shared" si="1"/>
        <v>-1560.8321239312077</v>
      </c>
    </row>
    <row r="84" spans="5:6" x14ac:dyDescent="0.2">
      <c r="E84" s="57">
        <v>0.39</v>
      </c>
      <c r="F84" s="64">
        <f t="shared" si="1"/>
        <v>-1578.4700262863721</v>
      </c>
    </row>
    <row r="85" spans="5:6" x14ac:dyDescent="0.2">
      <c r="E85" s="57">
        <v>0.39500000000000002</v>
      </c>
      <c r="F85" s="64">
        <f t="shared" si="1"/>
        <v>-1595.8839850133545</v>
      </c>
    </row>
    <row r="86" spans="5:6" x14ac:dyDescent="0.2">
      <c r="E86" s="57">
        <v>0.4</v>
      </c>
      <c r="F86" s="64">
        <f t="shared" si="1"/>
        <v>-1613.0778842149102</v>
      </c>
    </row>
    <row r="87" spans="5:6" x14ac:dyDescent="0.2">
      <c r="E87" s="57">
        <v>0.40500000000000003</v>
      </c>
      <c r="F87" s="64">
        <f t="shared" si="1"/>
        <v>-1630.0555242470696</v>
      </c>
    </row>
    <row r="88" spans="5:6" x14ac:dyDescent="0.2">
      <c r="E88" s="57">
        <v>0.41</v>
      </c>
      <c r="F88" s="64">
        <f t="shared" si="1"/>
        <v>-1646.8206238567591</v>
      </c>
    </row>
    <row r="89" spans="5:6" x14ac:dyDescent="0.2">
      <c r="E89" s="57">
        <v>0.41499999999999998</v>
      </c>
      <c r="F89" s="64">
        <f t="shared" si="1"/>
        <v>-1663.3768222567587</v>
      </c>
    </row>
    <row r="90" spans="5:6" x14ac:dyDescent="0.2">
      <c r="E90" s="57">
        <v>0.42</v>
      </c>
      <c r="F90" s="64">
        <f t="shared" si="1"/>
        <v>-1679.7276811400234</v>
      </c>
    </row>
    <row r="91" spans="5:6" x14ac:dyDescent="0.2">
      <c r="E91" s="57">
        <v>0.42499999999999999</v>
      </c>
      <c r="F91" s="64">
        <f t="shared" si="1"/>
        <v>-1695.8766866354031</v>
      </c>
    </row>
    <row r="92" spans="5:6" x14ac:dyDescent="0.2">
      <c r="E92" s="57">
        <v>0.43</v>
      </c>
      <c r="F92" s="64">
        <f t="shared" si="1"/>
        <v>-1711.8272512066451</v>
      </c>
    </row>
    <row r="93" spans="5:6" x14ac:dyDescent="0.2">
      <c r="E93" s="57">
        <v>0.435</v>
      </c>
      <c r="F93" s="64">
        <f t="shared" si="1"/>
        <v>-1727.5827154965623</v>
      </c>
    </row>
    <row r="94" spans="5:6" x14ac:dyDescent="0.2">
      <c r="E94" s="57">
        <v>0.44</v>
      </c>
      <c r="F94" s="64">
        <f t="shared" si="1"/>
        <v>-1743.146350118122</v>
      </c>
    </row>
    <row r="95" spans="5:6" x14ac:dyDescent="0.2">
      <c r="E95" s="57">
        <v>0.44500000000000001</v>
      </c>
      <c r="F95" s="64">
        <f t="shared" si="1"/>
        <v>-1758.5213573941987</v>
      </c>
    </row>
    <row r="96" spans="5:6" x14ac:dyDescent="0.2">
      <c r="E96" s="57">
        <v>0.45</v>
      </c>
      <c r="F96" s="64">
        <f t="shared" si="1"/>
        <v>-1773.7108730476284</v>
      </c>
    </row>
    <row r="97" spans="5:6" x14ac:dyDescent="0.2">
      <c r="E97" s="57">
        <v>0.45500000000000002</v>
      </c>
      <c r="F97" s="64">
        <f t="shared" si="1"/>
        <v>-1788.7179678431849</v>
      </c>
    </row>
    <row r="98" spans="5:6" x14ac:dyDescent="0.2">
      <c r="E98" s="57">
        <v>0.46</v>
      </c>
      <c r="F98" s="64">
        <f t="shared" si="1"/>
        <v>-1803.5456491829896</v>
      </c>
    </row>
    <row r="99" spans="5:6" x14ac:dyDescent="0.2">
      <c r="E99" s="57">
        <v>0.46500000000000002</v>
      </c>
      <c r="F99" s="64">
        <f t="shared" si="1"/>
        <v>-1818.1968626568773</v>
      </c>
    </row>
    <row r="100" spans="5:6" x14ac:dyDescent="0.2">
      <c r="E100" s="57">
        <v>0.47</v>
      </c>
      <c r="F100" s="64">
        <f t="shared" si="1"/>
        <v>-1832.6744935491129</v>
      </c>
    </row>
    <row r="101" spans="5:6" x14ac:dyDescent="0.2">
      <c r="E101" s="57">
        <v>0.47499999999999998</v>
      </c>
      <c r="F101" s="64">
        <f t="shared" si="1"/>
        <v>-1846.9813683028838</v>
      </c>
    </row>
    <row r="102" spans="5:6" x14ac:dyDescent="0.2">
      <c r="E102" s="57">
        <v>0.48</v>
      </c>
      <c r="F102" s="64">
        <f t="shared" si="1"/>
        <v>-1861.1202559438598</v>
      </c>
    </row>
    <row r="103" spans="5:6" x14ac:dyDescent="0.2">
      <c r="E103" s="57">
        <v>0.48499999999999999</v>
      </c>
      <c r="F103" s="64">
        <f t="shared" si="1"/>
        <v>-1875.0938694641422</v>
      </c>
    </row>
    <row r="104" spans="5:6" x14ac:dyDescent="0.2">
      <c r="E104" s="57">
        <v>0.49</v>
      </c>
      <c r="F104" s="64">
        <f t="shared" si="1"/>
        <v>-1888.9048671678288</v>
      </c>
    </row>
    <row r="105" spans="5:6" x14ac:dyDescent="0.2">
      <c r="E105" s="57">
        <v>0.495</v>
      </c>
      <c r="F105" s="64">
        <f t="shared" si="1"/>
        <v>-1902.5558539793947</v>
      </c>
    </row>
    <row r="106" spans="5:6" x14ac:dyDescent="0.2">
      <c r="E106" s="57">
        <v>0.5</v>
      </c>
      <c r="F106" s="64">
        <f t="shared" si="1"/>
        <v>-1916.0493827160494</v>
      </c>
    </row>
    <row r="107" spans="5:6" x14ac:dyDescent="0.2">
      <c r="E107" s="57">
        <v>0.505</v>
      </c>
      <c r="F107" s="64">
        <f t="shared" si="1"/>
        <v>-1929.3879553251936</v>
      </c>
    </row>
    <row r="108" spans="5:6" x14ac:dyDescent="0.2">
      <c r="E108" s="57">
        <v>0.51</v>
      </c>
      <c r="F108" s="64">
        <f t="shared" si="1"/>
        <v>-1942.5740240880414</v>
      </c>
    </row>
    <row r="109" spans="5:6" x14ac:dyDescent="0.2">
      <c r="E109" s="57">
        <v>0.51500000000000001</v>
      </c>
      <c r="F109" s="64">
        <f t="shared" si="1"/>
        <v>-1955.6099927904636</v>
      </c>
    </row>
    <row r="110" spans="5:6" x14ac:dyDescent="0.2">
      <c r="E110" s="57">
        <v>0.52</v>
      </c>
      <c r="F110" s="64">
        <f t="shared" si="1"/>
        <v>-1968.4982178620485</v>
      </c>
    </row>
    <row r="111" spans="5:6" x14ac:dyDescent="0.2">
      <c r="E111" s="57">
        <v>0.52500000000000002</v>
      </c>
      <c r="F111" s="64">
        <f t="shared" si="1"/>
        <v>-1981.241009484364</v>
      </c>
    </row>
    <row r="112" spans="5:6" x14ac:dyDescent="0.2">
      <c r="E112" s="57">
        <v>0.53</v>
      </c>
      <c r="F112" s="64">
        <f t="shared" si="1"/>
        <v>-1993.8406326693485</v>
      </c>
    </row>
    <row r="113" spans="5:6" x14ac:dyDescent="0.2">
      <c r="E113" s="57">
        <v>0.53500000000000003</v>
      </c>
      <c r="F113" s="64">
        <f t="shared" si="1"/>
        <v>-2006.2993083087413</v>
      </c>
    </row>
    <row r="114" spans="5:6" x14ac:dyDescent="0.2">
      <c r="E114" s="57">
        <v>0.54</v>
      </c>
      <c r="F114" s="64">
        <f t="shared" si="1"/>
        <v>-2018.6192141954377</v>
      </c>
    </row>
    <row r="115" spans="5:6" x14ac:dyDescent="0.2">
      <c r="E115" s="57">
        <v>0.54500000000000004</v>
      </c>
      <c r="F115" s="64">
        <f t="shared" si="1"/>
        <v>-2030.8024860176047</v>
      </c>
    </row>
    <row r="116" spans="5:6" x14ac:dyDescent="0.2">
      <c r="E116" s="57">
        <v>0.55000000000000004</v>
      </c>
      <c r="F116" s="64">
        <f t="shared" si="1"/>
        <v>-2042.8512183263836</v>
      </c>
    </row>
    <row r="117" spans="5:6" x14ac:dyDescent="0.2">
      <c r="E117" s="57">
        <v>0.55500000000000005</v>
      </c>
      <c r="F117" s="64">
        <f t="shared" si="1"/>
        <v>-2054.7674654779662</v>
      </c>
    </row>
    <row r="118" spans="5:6" x14ac:dyDescent="0.2">
      <c r="E118" s="57">
        <v>0.56000000000000005</v>
      </c>
      <c r="F118" s="64">
        <f t="shared" si="1"/>
        <v>-2066.5532425508154</v>
      </c>
    </row>
    <row r="119" spans="5:6" x14ac:dyDescent="0.2">
      <c r="E119" s="57">
        <v>0.56499999999999995</v>
      </c>
      <c r="F119" s="64">
        <f t="shared" si="1"/>
        <v>-2078.2105262387663</v>
      </c>
    </row>
    <row r="120" spans="5:6" x14ac:dyDescent="0.2">
      <c r="E120" s="57">
        <v>0.56999999999999995</v>
      </c>
      <c r="F120" s="64">
        <f t="shared" si="1"/>
        <v>-2089.741255720724</v>
      </c>
    </row>
    <row r="121" spans="5:6" x14ac:dyDescent="0.2">
      <c r="E121" s="57">
        <v>0.57499999999999996</v>
      </c>
      <c r="F121" s="64">
        <f t="shared" si="1"/>
        <v>-2101.1473335076498</v>
      </c>
    </row>
    <row r="122" spans="5:6" x14ac:dyDescent="0.2">
      <c r="E122" s="57">
        <v>0.57999999999999996</v>
      </c>
      <c r="F122" s="64">
        <f t="shared" si="1"/>
        <v>-2112.4306262675036</v>
      </c>
    </row>
    <row r="123" spans="5:6" x14ac:dyDescent="0.2">
      <c r="E123" s="57">
        <v>0.58499999999999996</v>
      </c>
      <c r="F123" s="64">
        <f t="shared" si="1"/>
        <v>-2123.5929656287972</v>
      </c>
    </row>
    <row r="124" spans="5:6" x14ac:dyDescent="0.2">
      <c r="E124" s="57">
        <v>0.59</v>
      </c>
      <c r="F124" s="64">
        <f t="shared" si="1"/>
        <v>-2134.63614896337</v>
      </c>
    </row>
    <row r="125" spans="5:6" x14ac:dyDescent="0.2">
      <c r="E125" s="57">
        <v>0.59499999999999997</v>
      </c>
      <c r="F125" s="64">
        <f t="shared" si="1"/>
        <v>-2145.5619401490121</v>
      </c>
    </row>
    <row r="126" spans="5:6" x14ac:dyDescent="0.2">
      <c r="E126" s="57">
        <v>0.6</v>
      </c>
      <c r="F126" s="64">
        <f t="shared" si="1"/>
        <v>-2156.3720703125</v>
      </c>
    </row>
    <row r="127" spans="5:6" x14ac:dyDescent="0.2">
      <c r="E127" s="57">
        <v>0.60499999999999998</v>
      </c>
      <c r="F127" s="64">
        <f t="shared" si="1"/>
        <v>-2167.0682385536311</v>
      </c>
    </row>
    <row r="128" spans="5:6" x14ac:dyDescent="0.2">
      <c r="E128" s="57">
        <v>0.61</v>
      </c>
      <c r="F128" s="64">
        <f t="shared" si="1"/>
        <v>-2177.6521126507905</v>
      </c>
    </row>
    <row r="129" spans="5:6" x14ac:dyDescent="0.2">
      <c r="E129" s="57">
        <v>0.61499999999999999</v>
      </c>
      <c r="F129" s="64">
        <f t="shared" si="1"/>
        <v>-2188.1253297485973</v>
      </c>
    </row>
    <row r="130" spans="5:6" x14ac:dyDescent="0.2">
      <c r="E130" s="57">
        <v>0.62</v>
      </c>
      <c r="F130" s="64">
        <f t="shared" si="1"/>
        <v>-2198.4894970281248</v>
      </c>
    </row>
    <row r="131" spans="5:6" x14ac:dyDescent="0.2">
      <c r="E131" s="57">
        <v>0.625</v>
      </c>
      <c r="F131" s="64">
        <f t="shared" si="1"/>
        <v>-2208.7461923602114</v>
      </c>
    </row>
    <row r="132" spans="5:6" x14ac:dyDescent="0.2">
      <c r="E132" s="57">
        <v>0.63</v>
      </c>
      <c r="F132" s="64">
        <f t="shared" si="1"/>
        <v>-2218.8969649423361</v>
      </c>
    </row>
    <row r="133" spans="5:6" x14ac:dyDescent="0.2">
      <c r="E133" s="57">
        <v>0.63500000000000001</v>
      </c>
      <c r="F133" s="64">
        <f t="shared" si="1"/>
        <v>-2228.9433359195218</v>
      </c>
    </row>
    <row r="134" spans="5:6" x14ac:dyDescent="0.2">
      <c r="E134" s="57">
        <v>0.64</v>
      </c>
      <c r="F134" s="64">
        <f t="shared" si="1"/>
        <v>-2238.8867989897235</v>
      </c>
    </row>
    <row r="135" spans="5:6" x14ac:dyDescent="0.2">
      <c r="E135" s="57">
        <v>0.64500000000000002</v>
      </c>
      <c r="F135" s="64">
        <f t="shared" ref="F135:F198" si="2">NPV(E135,$C$7:$C$10)+$C$6</f>
        <v>-2248.7288209941426</v>
      </c>
    </row>
    <row r="136" spans="5:6" x14ac:dyDescent="0.2">
      <c r="E136" s="57">
        <v>0.65</v>
      </c>
      <c r="F136" s="64">
        <f t="shared" si="2"/>
        <v>-2258.4708424928813</v>
      </c>
    </row>
    <row r="137" spans="5:6" x14ac:dyDescent="0.2">
      <c r="E137" s="57">
        <v>0.65500000000000003</v>
      </c>
      <c r="F137" s="64">
        <f t="shared" si="2"/>
        <v>-2268.1142783263576</v>
      </c>
    </row>
    <row r="138" spans="5:6" x14ac:dyDescent="0.2">
      <c r="E138" s="57">
        <v>0.66</v>
      </c>
      <c r="F138" s="64">
        <f t="shared" si="2"/>
        <v>-2277.6605181628738</v>
      </c>
    </row>
    <row r="139" spans="5:6" x14ac:dyDescent="0.2">
      <c r="E139" s="57">
        <v>0.66500000000000004</v>
      </c>
      <c r="F139" s="64">
        <f t="shared" si="2"/>
        <v>-2287.1109270327252</v>
      </c>
    </row>
    <row r="140" spans="5:6" x14ac:dyDescent="0.2">
      <c r="E140" s="57">
        <v>0.67</v>
      </c>
      <c r="F140" s="64">
        <f t="shared" si="2"/>
        <v>-2296.4668458492233</v>
      </c>
    </row>
    <row r="141" spans="5:6" x14ac:dyDescent="0.2">
      <c r="E141" s="57">
        <v>0.67500000000000004</v>
      </c>
      <c r="F141" s="64">
        <f t="shared" si="2"/>
        <v>-2305.7295919169956</v>
      </c>
    </row>
    <row r="142" spans="5:6" x14ac:dyDescent="0.2">
      <c r="E142" s="57">
        <v>0.68</v>
      </c>
      <c r="F142" s="64">
        <f t="shared" si="2"/>
        <v>-2314.9004594279136</v>
      </c>
    </row>
    <row r="143" spans="5:6" x14ac:dyDescent="0.2">
      <c r="E143" s="57">
        <v>0.68500000000000005</v>
      </c>
      <c r="F143" s="64">
        <f t="shared" si="2"/>
        <v>-2323.980719944986</v>
      </c>
    </row>
    <row r="144" spans="5:6" x14ac:dyDescent="0.2">
      <c r="E144" s="57">
        <v>0.69</v>
      </c>
      <c r="F144" s="64">
        <f t="shared" si="2"/>
        <v>-2332.9716228745538</v>
      </c>
    </row>
    <row r="145" spans="5:6" x14ac:dyDescent="0.2">
      <c r="E145" s="57">
        <v>0.69499999999999995</v>
      </c>
      <c r="F145" s="64">
        <f t="shared" si="2"/>
        <v>-2341.8743959270992</v>
      </c>
    </row>
    <row r="146" spans="5:6" x14ac:dyDescent="0.2">
      <c r="E146" s="57">
        <v>0.7</v>
      </c>
      <c r="F146" s="64">
        <f t="shared" si="2"/>
        <v>-2350.6902455669829</v>
      </c>
    </row>
    <row r="147" spans="5:6" x14ac:dyDescent="0.2">
      <c r="E147" s="57">
        <v>0.70499999999999996</v>
      </c>
      <c r="F147" s="64">
        <f t="shared" si="2"/>
        <v>-2359.4203574514104</v>
      </c>
    </row>
    <row r="148" spans="5:6" x14ac:dyDescent="0.2">
      <c r="E148" s="57">
        <v>0.71</v>
      </c>
      <c r="F148" s="64">
        <f t="shared" si="2"/>
        <v>-2368.0658968589187</v>
      </c>
    </row>
    <row r="149" spans="5:6" x14ac:dyDescent="0.2">
      <c r="E149" s="57">
        <v>0.71499999999999997</v>
      </c>
      <c r="F149" s="64">
        <f t="shared" si="2"/>
        <v>-2376.6280091076624</v>
      </c>
    </row>
    <row r="150" spans="5:6" x14ac:dyDescent="0.2">
      <c r="E150" s="57">
        <v>0.72</v>
      </c>
      <c r="F150" s="64">
        <f t="shared" si="2"/>
        <v>-2385.1078199637823</v>
      </c>
    </row>
    <row r="151" spans="5:6" x14ac:dyDescent="0.2">
      <c r="E151" s="57">
        <v>0.72499999999999998</v>
      </c>
      <c r="F151" s="64">
        <f t="shared" si="2"/>
        <v>-2393.5064360401129</v>
      </c>
    </row>
    <row r="152" spans="5:6" x14ac:dyDescent="0.2">
      <c r="E152" s="57">
        <v>0.73</v>
      </c>
      <c r="F152" s="64">
        <f t="shared" si="2"/>
        <v>-2401.8249451854908</v>
      </c>
    </row>
    <row r="153" spans="5:6" x14ac:dyDescent="0.2">
      <c r="E153" s="57">
        <v>0.73499999999999999</v>
      </c>
      <c r="F153" s="64">
        <f t="shared" si="2"/>
        <v>-2410.0644168649178</v>
      </c>
    </row>
    <row r="154" spans="5:6" x14ac:dyDescent="0.2">
      <c r="E154" s="57">
        <v>0.74</v>
      </c>
      <c r="F154" s="64">
        <f t="shared" si="2"/>
        <v>-2418.2259025308203</v>
      </c>
    </row>
    <row r="155" spans="5:6" x14ac:dyDescent="0.2">
      <c r="E155" s="57">
        <v>0.745</v>
      </c>
      <c r="F155" s="64">
        <f t="shared" si="2"/>
        <v>-2426.3104359856316</v>
      </c>
    </row>
    <row r="156" spans="5:6" x14ac:dyDescent="0.2">
      <c r="E156" s="57">
        <v>0.75</v>
      </c>
      <c r="F156" s="64">
        <f t="shared" si="2"/>
        <v>-2434.3190337359429</v>
      </c>
    </row>
    <row r="157" spans="5:6" x14ac:dyDescent="0.2">
      <c r="E157" s="57">
        <v>0.755</v>
      </c>
      <c r="F157" s="64">
        <f t="shared" si="2"/>
        <v>-2442.2526953384322</v>
      </c>
    </row>
    <row r="158" spans="5:6" x14ac:dyDescent="0.2">
      <c r="E158" s="57">
        <v>0.76</v>
      </c>
      <c r="F158" s="64">
        <f t="shared" si="2"/>
        <v>-2450.1124037377913</v>
      </c>
    </row>
    <row r="159" spans="5:6" x14ac:dyDescent="0.2">
      <c r="E159" s="57">
        <v>0.76500000000000001</v>
      </c>
      <c r="F159" s="64">
        <f t="shared" si="2"/>
        <v>-2457.8991255968558</v>
      </c>
    </row>
    <row r="160" spans="5:6" x14ac:dyDescent="0.2">
      <c r="E160" s="57">
        <v>0.77</v>
      </c>
      <c r="F160" s="64">
        <f t="shared" si="2"/>
        <v>-2465.613811619156</v>
      </c>
    </row>
    <row r="161" spans="5:6" x14ac:dyDescent="0.2">
      <c r="E161" s="57">
        <v>0.77500000000000002</v>
      </c>
      <c r="F161" s="64">
        <f t="shared" si="2"/>
        <v>-2473.2573968640645</v>
      </c>
    </row>
    <row r="162" spans="5:6" x14ac:dyDescent="0.2">
      <c r="E162" s="57">
        <v>0.78</v>
      </c>
      <c r="F162" s="64">
        <f t="shared" si="2"/>
        <v>-2480.8308010547471</v>
      </c>
    </row>
    <row r="163" spans="5:6" x14ac:dyDescent="0.2">
      <c r="E163" s="57">
        <v>0.78500000000000003</v>
      </c>
      <c r="F163" s="64">
        <f t="shared" si="2"/>
        <v>-2488.3349288791032</v>
      </c>
    </row>
    <row r="164" spans="5:6" x14ac:dyDescent="0.2">
      <c r="E164" s="57">
        <v>0.79</v>
      </c>
      <c r="F164" s="64">
        <f t="shared" si="2"/>
        <v>-2495.7706702838659</v>
      </c>
    </row>
    <row r="165" spans="5:6" x14ac:dyDescent="0.2">
      <c r="E165" s="57">
        <v>0.79500000000000004</v>
      </c>
      <c r="F165" s="64">
        <f t="shared" si="2"/>
        <v>-2503.1389007620464</v>
      </c>
    </row>
    <row r="166" spans="5:6" x14ac:dyDescent="0.2">
      <c r="E166" s="57">
        <v>0.8</v>
      </c>
      <c r="F166" s="64">
        <f t="shared" si="2"/>
        <v>-2510.4404816338974</v>
      </c>
    </row>
    <row r="167" spans="5:6" x14ac:dyDescent="0.2">
      <c r="E167" s="57">
        <v>0.80500000000000005</v>
      </c>
      <c r="F167" s="64">
        <f t="shared" si="2"/>
        <v>-2517.6762603215402</v>
      </c>
    </row>
    <row r="168" spans="5:6" x14ac:dyDescent="0.2">
      <c r="E168" s="57">
        <v>0.81</v>
      </c>
      <c r="F168" s="64">
        <f t="shared" si="2"/>
        <v>-2524.8470706174467</v>
      </c>
    </row>
    <row r="169" spans="5:6" x14ac:dyDescent="0.2">
      <c r="E169" s="57">
        <v>0.81499999999999995</v>
      </c>
      <c r="F169" s="64">
        <f t="shared" si="2"/>
        <v>-2531.9537329469058</v>
      </c>
    </row>
    <row r="170" spans="5:6" x14ac:dyDescent="0.2">
      <c r="E170" s="57">
        <v>0.82</v>
      </c>
      <c r="F170" s="64">
        <f t="shared" si="2"/>
        <v>-2538.9970546246464</v>
      </c>
    </row>
    <row r="171" spans="5:6" x14ac:dyDescent="0.2">
      <c r="E171" s="57">
        <v>0.82499999999999996</v>
      </c>
      <c r="F171" s="64">
        <f t="shared" si="2"/>
        <v>-2545.9778301057449</v>
      </c>
    </row>
    <row r="172" spans="5:6" x14ac:dyDescent="0.2">
      <c r="E172" s="57">
        <v>0.83</v>
      </c>
      <c r="F172" s="64">
        <f t="shared" si="2"/>
        <v>-2552.8968412309823</v>
      </c>
    </row>
    <row r="173" spans="5:6" x14ac:dyDescent="0.2">
      <c r="E173" s="57">
        <v>0.83499999999999996</v>
      </c>
      <c r="F173" s="64">
        <f t="shared" si="2"/>
        <v>-2559.7548574667717</v>
      </c>
    </row>
    <row r="174" spans="5:6" x14ac:dyDescent="0.2">
      <c r="E174" s="57">
        <v>0.84</v>
      </c>
      <c r="F174" s="64">
        <f t="shared" si="2"/>
        <v>-2566.5526361398079</v>
      </c>
    </row>
    <row r="175" spans="5:6" x14ac:dyDescent="0.2">
      <c r="E175" s="57">
        <v>0.84499999999999997</v>
      </c>
      <c r="F175" s="64">
        <f t="shared" si="2"/>
        <v>-2573.2909226665538</v>
      </c>
    </row>
    <row r="176" spans="5:6" x14ac:dyDescent="0.2">
      <c r="E176" s="57">
        <v>0.85</v>
      </c>
      <c r="F176" s="64">
        <f t="shared" si="2"/>
        <v>-2579.9704507777083</v>
      </c>
    </row>
    <row r="177" spans="5:6" x14ac:dyDescent="0.2">
      <c r="E177" s="57">
        <v>0.85499999999999998</v>
      </c>
      <c r="F177" s="64">
        <f t="shared" si="2"/>
        <v>-2586.591942737768</v>
      </c>
    </row>
    <row r="178" spans="5:6" x14ac:dyDescent="0.2">
      <c r="E178" s="57">
        <v>0.86</v>
      </c>
      <c r="F178" s="64">
        <f t="shared" si="2"/>
        <v>-2593.1561095598149</v>
      </c>
    </row>
    <row r="179" spans="5:6" x14ac:dyDescent="0.2">
      <c r="E179" s="57">
        <v>0.86499999999999999</v>
      </c>
      <c r="F179" s="64">
        <f t="shared" si="2"/>
        <v>-2599.6636512156351</v>
      </c>
    </row>
    <row r="180" spans="5:6" x14ac:dyDescent="0.2">
      <c r="E180" s="57">
        <v>0.87</v>
      </c>
      <c r="F180" s="64">
        <f t="shared" si="2"/>
        <v>-2606.1152568412931</v>
      </c>
    </row>
    <row r="181" spans="5:6" x14ac:dyDescent="0.2">
      <c r="E181" s="57">
        <v>0.875</v>
      </c>
      <c r="F181" s="64">
        <f t="shared" si="2"/>
        <v>-2612.5116049382714</v>
      </c>
    </row>
    <row r="182" spans="5:6" x14ac:dyDescent="0.2">
      <c r="E182" s="57">
        <v>0.88</v>
      </c>
      <c r="F182" s="64">
        <f t="shared" si="2"/>
        <v>-2618.8533635702825</v>
      </c>
    </row>
    <row r="183" spans="5:6" x14ac:dyDescent="0.2">
      <c r="E183" s="57">
        <v>0.88500000000000001</v>
      </c>
      <c r="F183" s="64">
        <f t="shared" si="2"/>
        <v>-2625.1411905558543</v>
      </c>
    </row>
    <row r="184" spans="5:6" x14ac:dyDescent="0.2">
      <c r="E184" s="57">
        <v>0.89</v>
      </c>
      <c r="F184" s="64">
        <f t="shared" si="2"/>
        <v>-2631.3757336568015</v>
      </c>
    </row>
    <row r="185" spans="5:6" x14ac:dyDescent="0.2">
      <c r="E185" s="57">
        <v>0.89500000000000002</v>
      </c>
      <c r="F185" s="64">
        <f t="shared" si="2"/>
        <v>-2637.5576307626734</v>
      </c>
    </row>
    <row r="186" spans="5:6" x14ac:dyDescent="0.2">
      <c r="E186" s="57">
        <v>0.9</v>
      </c>
      <c r="F186" s="64">
        <f t="shared" si="2"/>
        <v>-2643.6875100712855</v>
      </c>
    </row>
    <row r="187" spans="5:6" x14ac:dyDescent="0.2">
      <c r="E187" s="57">
        <v>0.90500000000000003</v>
      </c>
      <c r="F187" s="64">
        <f t="shared" si="2"/>
        <v>-2649.7659902654113</v>
      </c>
    </row>
    <row r="188" spans="5:6" x14ac:dyDescent="0.2">
      <c r="E188" s="57">
        <v>0.91</v>
      </c>
      <c r="F188" s="64">
        <f t="shared" si="2"/>
        <v>-2655.7936806857515</v>
      </c>
    </row>
    <row r="189" spans="5:6" x14ac:dyDescent="0.2">
      <c r="E189" s="57">
        <v>0.91500000000000004</v>
      </c>
      <c r="F189" s="64">
        <f t="shared" si="2"/>
        <v>-2661.7711815002476</v>
      </c>
    </row>
    <row r="190" spans="5:6" x14ac:dyDescent="0.2">
      <c r="E190" s="57">
        <v>0.92</v>
      </c>
      <c r="F190" s="64">
        <f t="shared" si="2"/>
        <v>-2667.6990838698393</v>
      </c>
    </row>
    <row r="191" spans="5:6" x14ac:dyDescent="0.2">
      <c r="E191" s="57">
        <v>0.92500000000000004</v>
      </c>
      <c r="F191" s="64">
        <f t="shared" si="2"/>
        <v>-2673.5779701107508</v>
      </c>
    </row>
    <row r="192" spans="5:6" x14ac:dyDescent="0.2">
      <c r="E192" s="57">
        <v>0.93</v>
      </c>
      <c r="F192" s="64">
        <f t="shared" si="2"/>
        <v>-2679.4084138533754</v>
      </c>
    </row>
    <row r="193" spans="5:6" x14ac:dyDescent="0.2">
      <c r="E193" s="57">
        <v>0.93500000000000005</v>
      </c>
      <c r="F193" s="64">
        <f t="shared" si="2"/>
        <v>-2685.1909801978586</v>
      </c>
    </row>
    <row r="194" spans="5:6" x14ac:dyDescent="0.2">
      <c r="E194" s="57">
        <v>0.94</v>
      </c>
      <c r="F194" s="64">
        <f t="shared" si="2"/>
        <v>-2690.9262258664448</v>
      </c>
    </row>
    <row r="195" spans="5:6" x14ac:dyDescent="0.2">
      <c r="E195" s="57">
        <v>0.94499999999999995</v>
      </c>
      <c r="F195" s="64">
        <f t="shared" si="2"/>
        <v>-2696.6146993526654</v>
      </c>
    </row>
    <row r="196" spans="5:6" x14ac:dyDescent="0.2">
      <c r="E196" s="57">
        <v>0.95</v>
      </c>
      <c r="F196" s="64">
        <f t="shared" si="2"/>
        <v>-2702.2569410674405</v>
      </c>
    </row>
    <row r="197" spans="5:6" x14ac:dyDescent="0.2">
      <c r="E197" s="57">
        <v>0.95499999999999996</v>
      </c>
      <c r="F197" s="64">
        <f t="shared" si="2"/>
        <v>-2707.8534834821799</v>
      </c>
    </row>
    <row r="198" spans="5:6" x14ac:dyDescent="0.2">
      <c r="E198" s="57">
        <v>0.96</v>
      </c>
      <c r="F198" s="64">
        <f t="shared" si="2"/>
        <v>-2713.4048512689333</v>
      </c>
    </row>
    <row r="199" spans="5:6" x14ac:dyDescent="0.2">
      <c r="E199" s="57">
        <v>0.96499999999999997</v>
      </c>
      <c r="F199" s="64">
        <f t="shared" ref="F199:F206" si="3">NPV(E199,$C$7:$C$10)+$C$6</f>
        <v>-2718.9115614376769</v>
      </c>
    </row>
    <row r="200" spans="5:6" x14ac:dyDescent="0.2">
      <c r="E200" s="57">
        <v>0.97</v>
      </c>
      <c r="F200" s="64">
        <f t="shared" si="3"/>
        <v>-2724.3741234707886</v>
      </c>
    </row>
    <row r="201" spans="5:6" x14ac:dyDescent="0.2">
      <c r="E201" s="57">
        <v>0.97499999999999998</v>
      </c>
      <c r="F201" s="64">
        <f t="shared" si="3"/>
        <v>-2729.793039454783</v>
      </c>
    </row>
    <row r="202" spans="5:6" x14ac:dyDescent="0.2">
      <c r="E202" s="57">
        <v>0.98</v>
      </c>
      <c r="F202" s="64">
        <f t="shared" si="3"/>
        <v>-2735.1688042093783</v>
      </c>
    </row>
    <row r="203" spans="5:6" x14ac:dyDescent="0.2">
      <c r="E203" s="57">
        <v>0.98499999999999999</v>
      </c>
      <c r="F203" s="64">
        <f t="shared" si="3"/>
        <v>-2740.5019054139366</v>
      </c>
    </row>
    <row r="204" spans="5:6" x14ac:dyDescent="0.2">
      <c r="E204" s="57">
        <v>0.99</v>
      </c>
      <c r="F204" s="64">
        <f t="shared" si="3"/>
        <v>-2745.7928237313586</v>
      </c>
    </row>
    <row r="205" spans="5:6" x14ac:dyDescent="0.2">
      <c r="E205" s="57">
        <v>0.995</v>
      </c>
      <c r="F205" s="64">
        <f t="shared" si="3"/>
        <v>-2751.0420329294748</v>
      </c>
    </row>
    <row r="206" spans="5:6" ht="13.5" thickBot="1" x14ac:dyDescent="0.25">
      <c r="E206" s="59">
        <v>1</v>
      </c>
      <c r="F206" s="65">
        <f t="shared" si="3"/>
        <v>-2756.25</v>
      </c>
    </row>
  </sheetData>
  <mergeCells count="2">
    <mergeCell ref="B2:F2"/>
    <mergeCell ref="J26:N26"/>
  </mergeCells>
  <phoneticPr fontId="2" type="noConversion"/>
  <printOptions headings="1"/>
  <pageMargins left="0.78740157480314965" right="0.78740157480314965" top="0.98425196850393704" bottom="0.98425196850393704" header="0" footer="0"/>
  <pageSetup paperSize="9" scale="88" orientation="landscape" cellComments="asDisplayed" horizontalDpi="360" verticalDpi="360" r:id="rId1"/>
  <headerFooter alignWithMargins="0">
    <oddFooter>&amp;C&amp;F&amp;RPágina &amp;P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450"/>
  <sheetViews>
    <sheetView showGridLines="0" workbookViewId="0"/>
  </sheetViews>
  <sheetFormatPr baseColWidth="10" defaultRowHeight="12.75" x14ac:dyDescent="0.2"/>
  <cols>
    <col min="1" max="1" width="1.5703125" style="2" customWidth="1"/>
    <col min="2" max="2" width="6.7109375" style="2" bestFit="1" customWidth="1"/>
    <col min="3" max="3" width="4.85546875" style="2" bestFit="1" customWidth="1"/>
    <col min="4" max="4" width="10.28515625" style="2" bestFit="1" customWidth="1"/>
    <col min="5" max="5" width="10" style="2" customWidth="1"/>
    <col min="6" max="6" width="2.42578125" style="2" customWidth="1"/>
    <col min="7" max="7" width="6.5703125" style="2" customWidth="1"/>
    <col min="8" max="8" width="10.28515625" style="2" bestFit="1" customWidth="1"/>
    <col min="9" max="11" width="11.42578125" style="2"/>
    <col min="12" max="12" width="14.5703125" style="2" customWidth="1"/>
    <col min="13" max="16384" width="11.42578125" style="2"/>
  </cols>
  <sheetData>
    <row r="1" spans="2:8" ht="13.5" thickBot="1" x14ac:dyDescent="0.25"/>
    <row r="2" spans="2:8" ht="19.5" thickBot="1" x14ac:dyDescent="0.25">
      <c r="B2" s="21" t="s">
        <v>11</v>
      </c>
      <c r="C2" s="22"/>
      <c r="D2" s="22"/>
      <c r="E2" s="22"/>
      <c r="F2" s="22"/>
      <c r="G2" s="22"/>
      <c r="H2" s="23"/>
    </row>
    <row r="3" spans="2:8" ht="13.5" thickBot="1" x14ac:dyDescent="0.25"/>
    <row r="4" spans="2:8" ht="27.75" customHeight="1" thickBot="1" x14ac:dyDescent="0.25">
      <c r="B4" s="24" t="s">
        <v>10</v>
      </c>
      <c r="C4" s="25" t="s">
        <v>8</v>
      </c>
      <c r="D4" s="25" t="s">
        <v>9</v>
      </c>
      <c r="E4" s="25" t="s">
        <v>2</v>
      </c>
      <c r="F4" s="26"/>
      <c r="G4" s="24" t="s">
        <v>3</v>
      </c>
      <c r="H4" s="25" t="s">
        <v>4</v>
      </c>
    </row>
    <row r="5" spans="2:8" x14ac:dyDescent="0.2">
      <c r="B5" s="40">
        <v>0</v>
      </c>
      <c r="C5" s="40">
        <v>0</v>
      </c>
      <c r="D5" s="41">
        <v>37908</v>
      </c>
      <c r="E5" s="66">
        <v>-4000</v>
      </c>
      <c r="G5" s="37">
        <v>0</v>
      </c>
      <c r="H5" s="72">
        <f>SUM(E5:E9)</f>
        <v>200</v>
      </c>
    </row>
    <row r="6" spans="2:8" x14ac:dyDescent="0.2">
      <c r="B6" s="42">
        <f>+C6+B5</f>
        <v>105</v>
      </c>
      <c r="C6" s="42">
        <f>+D6-D5</f>
        <v>105</v>
      </c>
      <c r="D6" s="43">
        <v>38013</v>
      </c>
      <c r="E6" s="67">
        <v>1200</v>
      </c>
      <c r="G6" s="38">
        <v>5.0000000000000001E-3</v>
      </c>
      <c r="H6" s="73">
        <f t="shared" ref="H6:H37" si="0">XNPV(G6,$E$5:$E$9,$D$5:$D$9)</f>
        <v>187.35278457016466</v>
      </c>
    </row>
    <row r="7" spans="2:8" x14ac:dyDescent="0.2">
      <c r="B7" s="42">
        <f>+C7+B6</f>
        <v>138</v>
      </c>
      <c r="C7" s="42">
        <f>+D7-D6</f>
        <v>33</v>
      </c>
      <c r="D7" s="43">
        <v>38046</v>
      </c>
      <c r="E7" s="67">
        <v>1100</v>
      </c>
      <c r="G7" s="38">
        <v>0.01</v>
      </c>
      <c r="H7" s="73">
        <f t="shared" si="0"/>
        <v>174.81827856294319</v>
      </c>
    </row>
    <row r="8" spans="2:8" x14ac:dyDescent="0.2">
      <c r="B8" s="42">
        <f>+C8+B7</f>
        <v>259</v>
      </c>
      <c r="C8" s="42">
        <f>+D8-D7</f>
        <v>121</v>
      </c>
      <c r="D8" s="43">
        <v>38167</v>
      </c>
      <c r="E8" s="67">
        <v>1000</v>
      </c>
      <c r="G8" s="38">
        <v>1.4999999999999999E-2</v>
      </c>
      <c r="H8" s="73">
        <f t="shared" si="0"/>
        <v>162.394887044293</v>
      </c>
    </row>
    <row r="9" spans="2:8" ht="13.5" thickBot="1" x14ac:dyDescent="0.25">
      <c r="B9" s="44">
        <f>+C9+B8</f>
        <v>434</v>
      </c>
      <c r="C9" s="44">
        <f>+D9-D8</f>
        <v>175</v>
      </c>
      <c r="D9" s="45">
        <v>38342</v>
      </c>
      <c r="E9" s="68">
        <v>900</v>
      </c>
      <c r="G9" s="38">
        <v>0.02</v>
      </c>
      <c r="H9" s="73">
        <f t="shared" si="0"/>
        <v>150.08104568787019</v>
      </c>
    </row>
    <row r="10" spans="2:8" x14ac:dyDescent="0.2">
      <c r="G10" s="38">
        <v>2.5000000000000001E-2</v>
      </c>
      <c r="H10" s="73">
        <f t="shared" si="0"/>
        <v>137.87522003693198</v>
      </c>
    </row>
    <row r="11" spans="2:8" x14ac:dyDescent="0.2">
      <c r="G11" s="38">
        <v>0.03</v>
      </c>
      <c r="H11" s="73">
        <f t="shared" si="0"/>
        <v>125.7759047875993</v>
      </c>
    </row>
    <row r="12" spans="2:8" x14ac:dyDescent="0.2">
      <c r="G12" s="38">
        <v>3.5000000000000003E-2</v>
      </c>
      <c r="H12" s="73">
        <f t="shared" si="0"/>
        <v>113.78162309277639</v>
      </c>
    </row>
    <row r="13" spans="2:8" x14ac:dyDescent="0.2">
      <c r="G13" s="38">
        <v>0.04</v>
      </c>
      <c r="H13" s="73">
        <f t="shared" si="0"/>
        <v>101.89092588602728</v>
      </c>
    </row>
    <row r="14" spans="2:8" ht="13.5" thickBot="1" x14ac:dyDescent="0.25">
      <c r="G14" s="38">
        <v>4.4999999999999998E-2</v>
      </c>
      <c r="H14" s="73">
        <f t="shared" si="0"/>
        <v>90.1023912247407</v>
      </c>
    </row>
    <row r="15" spans="2:8" ht="13.5" thickBot="1" x14ac:dyDescent="0.25">
      <c r="C15" s="27" t="s">
        <v>13</v>
      </c>
      <c r="D15" s="28" t="s">
        <v>2</v>
      </c>
      <c r="G15" s="38">
        <v>0.05</v>
      </c>
      <c r="H15" s="73">
        <f t="shared" si="0"/>
        <v>78.414623651949569</v>
      </c>
    </row>
    <row r="16" spans="2:8" x14ac:dyDescent="0.2">
      <c r="C16" s="46">
        <v>0</v>
      </c>
      <c r="D16" s="69">
        <f>+E5</f>
        <v>-4000</v>
      </c>
      <c r="G16" s="38">
        <v>5.5E-2</v>
      </c>
      <c r="H16" s="73">
        <f t="shared" si="0"/>
        <v>66.826253576180761</v>
      </c>
    </row>
    <row r="17" spans="3:12" x14ac:dyDescent="0.2">
      <c r="C17" s="47">
        <v>1</v>
      </c>
      <c r="D17" s="70">
        <f t="shared" ref="D17:D80" si="1">IF(ISERROR(VLOOKUP(C17,flujoscaja,4,FALSE)),0,VLOOKUP(C17,flujoscaja,4,FALSE))</f>
        <v>0</v>
      </c>
      <c r="G17" s="38">
        <v>0.06</v>
      </c>
      <c r="H17" s="73">
        <f t="shared" si="0"/>
        <v>55.335936668745376</v>
      </c>
    </row>
    <row r="18" spans="3:12" x14ac:dyDescent="0.2">
      <c r="C18" s="47">
        <v>2</v>
      </c>
      <c r="D18" s="70">
        <f t="shared" si="1"/>
        <v>0</v>
      </c>
      <c r="G18" s="38">
        <v>6.5000000000000002E-2</v>
      </c>
      <c r="H18" s="73">
        <f t="shared" si="0"/>
        <v>43.942353277899656</v>
      </c>
    </row>
    <row r="19" spans="3:12" x14ac:dyDescent="0.2">
      <c r="C19" s="47">
        <v>3</v>
      </c>
      <c r="D19" s="70">
        <f t="shared" si="1"/>
        <v>0</v>
      </c>
      <c r="G19" s="38">
        <v>7.0000000000000007E-2</v>
      </c>
      <c r="H19" s="73">
        <f t="shared" si="0"/>
        <v>32.644207859317021</v>
      </c>
    </row>
    <row r="20" spans="3:12" x14ac:dyDescent="0.2">
      <c r="C20" s="47">
        <v>4</v>
      </c>
      <c r="D20" s="70">
        <f t="shared" si="1"/>
        <v>0</v>
      </c>
      <c r="G20" s="38">
        <v>7.4999999999999997E-2</v>
      </c>
      <c r="H20" s="73">
        <f t="shared" si="0"/>
        <v>21.440228422361997</v>
      </c>
    </row>
    <row r="21" spans="3:12" x14ac:dyDescent="0.2">
      <c r="C21" s="47">
        <v>5</v>
      </c>
      <c r="D21" s="70">
        <f t="shared" si="1"/>
        <v>0</v>
      </c>
      <c r="G21" s="38">
        <v>0.08</v>
      </c>
      <c r="H21" s="73">
        <f t="shared" si="0"/>
        <v>10.329165991622403</v>
      </c>
    </row>
    <row r="22" spans="3:12" x14ac:dyDescent="0.2">
      <c r="C22" s="47">
        <v>6</v>
      </c>
      <c r="D22" s="70">
        <f t="shared" si="1"/>
        <v>0</v>
      </c>
      <c r="G22" s="38">
        <v>8.5000000000000006E-2</v>
      </c>
      <c r="H22" s="73">
        <f t="shared" si="0"/>
        <v>-0.69020591674291154</v>
      </c>
    </row>
    <row r="23" spans="3:12" x14ac:dyDescent="0.2">
      <c r="C23" s="47">
        <v>7</v>
      </c>
      <c r="D23" s="70">
        <f t="shared" si="1"/>
        <v>0</v>
      </c>
      <c r="G23" s="38">
        <v>0.09</v>
      </c>
      <c r="H23" s="73">
        <f t="shared" si="0"/>
        <v>-11.619091804372488</v>
      </c>
    </row>
    <row r="24" spans="3:12" ht="13.5" thickBot="1" x14ac:dyDescent="0.25">
      <c r="C24" s="47">
        <v>8</v>
      </c>
      <c r="D24" s="70">
        <f t="shared" si="1"/>
        <v>0</v>
      </c>
      <c r="G24" s="38">
        <v>9.5000000000000001E-2</v>
      </c>
      <c r="H24" s="73">
        <f t="shared" si="0"/>
        <v>-22.458674686187919</v>
      </c>
    </row>
    <row r="25" spans="3:12" ht="16.5" thickBot="1" x14ac:dyDescent="0.3">
      <c r="C25" s="47">
        <v>9</v>
      </c>
      <c r="D25" s="70">
        <f t="shared" si="1"/>
        <v>0</v>
      </c>
      <c r="G25" s="38">
        <v>0.1</v>
      </c>
      <c r="H25" s="73">
        <f t="shared" si="0"/>
        <v>-33.210116572475044</v>
      </c>
      <c r="J25" s="29" t="s">
        <v>12</v>
      </c>
      <c r="K25" s="30"/>
      <c r="L25" s="31"/>
    </row>
    <row r="26" spans="3:12" ht="13.5" thickBot="1" x14ac:dyDescent="0.25">
      <c r="C26" s="47">
        <v>10</v>
      </c>
      <c r="D26" s="70">
        <f t="shared" si="1"/>
        <v>0</v>
      </c>
      <c r="G26" s="38">
        <v>0.105</v>
      </c>
      <c r="H26" s="73">
        <f t="shared" si="0"/>
        <v>-43.874558937962775</v>
      </c>
    </row>
    <row r="27" spans="3:12" ht="13.5" thickBot="1" x14ac:dyDescent="0.25">
      <c r="C27" s="47">
        <v>11</v>
      </c>
      <c r="D27" s="70">
        <f t="shared" si="1"/>
        <v>0</v>
      </c>
      <c r="G27" s="38">
        <v>0.11</v>
      </c>
      <c r="H27" s="73">
        <f t="shared" si="0"/>
        <v>-54.453123178319856</v>
      </c>
      <c r="J27" s="32" t="s">
        <v>6</v>
      </c>
      <c r="K27" s="33">
        <f>XIRR(E5:E9,D5:D9)</f>
        <v>8.4685608744621291E-2</v>
      </c>
      <c r="L27" s="34" t="s">
        <v>7</v>
      </c>
    </row>
    <row r="28" spans="3:12" ht="13.5" thickBot="1" x14ac:dyDescent="0.25">
      <c r="C28" s="47">
        <v>12</v>
      </c>
      <c r="D28" s="70">
        <f t="shared" si="1"/>
        <v>0</v>
      </c>
      <c r="G28" s="38">
        <v>0.115</v>
      </c>
      <c r="H28" s="73">
        <f t="shared" si="0"/>
        <v>-64.946911054450197</v>
      </c>
    </row>
    <row r="29" spans="3:12" ht="13.5" thickBot="1" x14ac:dyDescent="0.25">
      <c r="C29" s="47">
        <v>13</v>
      </c>
      <c r="D29" s="70">
        <f t="shared" si="1"/>
        <v>0</v>
      </c>
      <c r="G29" s="38">
        <v>0.12</v>
      </c>
      <c r="H29" s="73">
        <f t="shared" si="0"/>
        <v>-75.357005124984198</v>
      </c>
      <c r="J29" s="35" t="s">
        <v>14</v>
      </c>
      <c r="K29" s="36">
        <f>IRR(D16:D450,0)</f>
        <v>2.2273762749436266E-4</v>
      </c>
    </row>
    <row r="30" spans="3:12" ht="13.5" thickBot="1" x14ac:dyDescent="0.25">
      <c r="C30" s="47">
        <v>14</v>
      </c>
      <c r="D30" s="70">
        <f t="shared" si="1"/>
        <v>0</v>
      </c>
      <c r="G30" s="38">
        <v>0.125</v>
      </c>
      <c r="H30" s="73">
        <f t="shared" si="0"/>
        <v>-85.684469167312614</v>
      </c>
    </row>
    <row r="31" spans="3:12" ht="13.5" thickBot="1" x14ac:dyDescent="0.25">
      <c r="C31" s="47">
        <v>15</v>
      </c>
      <c r="D31" s="70">
        <f t="shared" si="1"/>
        <v>0</v>
      </c>
      <c r="G31" s="38">
        <v>0.13</v>
      </c>
      <c r="H31" s="73">
        <f t="shared" si="0"/>
        <v>-95.930348587536287</v>
      </c>
      <c r="J31" s="32" t="s">
        <v>15</v>
      </c>
      <c r="K31" s="33">
        <f>+(1+K29)^365-1</f>
        <v>8.4685606252769441E-2</v>
      </c>
      <c r="L31" s="34" t="s">
        <v>7</v>
      </c>
    </row>
    <row r="32" spans="3:12" x14ac:dyDescent="0.2">
      <c r="C32" s="47">
        <v>16</v>
      </c>
      <c r="D32" s="70">
        <f t="shared" si="1"/>
        <v>0</v>
      </c>
      <c r="G32" s="38">
        <v>0.13500000000000001</v>
      </c>
      <c r="H32" s="73">
        <f t="shared" si="0"/>
        <v>-106.09567081964906</v>
      </c>
    </row>
    <row r="33" spans="3:8" x14ac:dyDescent="0.2">
      <c r="C33" s="47">
        <v>17</v>
      </c>
      <c r="D33" s="70">
        <f t="shared" si="1"/>
        <v>0</v>
      </c>
      <c r="G33" s="38">
        <v>0.14000000000000001</v>
      </c>
      <c r="H33" s="73">
        <f t="shared" si="0"/>
        <v>-116.18144571430935</v>
      </c>
    </row>
    <row r="34" spans="3:8" x14ac:dyDescent="0.2">
      <c r="C34" s="47">
        <v>18</v>
      </c>
      <c r="D34" s="70">
        <f t="shared" si="1"/>
        <v>0</v>
      </c>
      <c r="G34" s="38">
        <v>0.14499999999999999</v>
      </c>
      <c r="H34" s="73">
        <f t="shared" si="0"/>
        <v>-126.18866591749338</v>
      </c>
    </row>
    <row r="35" spans="3:8" x14ac:dyDescent="0.2">
      <c r="C35" s="47">
        <v>19</v>
      </c>
      <c r="D35" s="70">
        <f t="shared" si="1"/>
        <v>0</v>
      </c>
      <c r="G35" s="38">
        <v>0.15</v>
      </c>
      <c r="H35" s="73">
        <f t="shared" si="0"/>
        <v>-136.11830723935248</v>
      </c>
    </row>
    <row r="36" spans="3:8" x14ac:dyDescent="0.2">
      <c r="C36" s="47">
        <v>20</v>
      </c>
      <c r="D36" s="70">
        <f t="shared" si="1"/>
        <v>0</v>
      </c>
      <c r="G36" s="38">
        <v>0.155</v>
      </c>
      <c r="H36" s="73">
        <f t="shared" si="0"/>
        <v>-145.97132901356417</v>
      </c>
    </row>
    <row r="37" spans="3:8" x14ac:dyDescent="0.2">
      <c r="C37" s="47">
        <v>21</v>
      </c>
      <c r="D37" s="70">
        <f t="shared" si="1"/>
        <v>0</v>
      </c>
      <c r="G37" s="38">
        <v>0.16</v>
      </c>
      <c r="H37" s="73">
        <f t="shared" si="0"/>
        <v>-155.74867444746144</v>
      </c>
    </row>
    <row r="38" spans="3:8" x14ac:dyDescent="0.2">
      <c r="C38" s="47">
        <v>22</v>
      </c>
      <c r="D38" s="70">
        <f t="shared" si="1"/>
        <v>0</v>
      </c>
      <c r="G38" s="38">
        <v>0.16500000000000001</v>
      </c>
      <c r="H38" s="73">
        <f t="shared" ref="H38:H69" si="2">XNPV(G38,$E$5:$E$9,$D$5:$D$9)</f>
        <v>-165.45127096322108</v>
      </c>
    </row>
    <row r="39" spans="3:8" x14ac:dyDescent="0.2">
      <c r="C39" s="47">
        <v>23</v>
      </c>
      <c r="D39" s="70">
        <f t="shared" si="1"/>
        <v>0</v>
      </c>
      <c r="G39" s="38">
        <v>0.17</v>
      </c>
      <c r="H39" s="73">
        <f t="shared" si="2"/>
        <v>-175.08003053036884</v>
      </c>
    </row>
    <row r="40" spans="3:8" x14ac:dyDescent="0.2">
      <c r="C40" s="47">
        <v>24</v>
      </c>
      <c r="D40" s="70">
        <f t="shared" si="1"/>
        <v>0</v>
      </c>
      <c r="G40" s="38">
        <v>0.17499999999999999</v>
      </c>
      <c r="H40" s="73">
        <f t="shared" si="2"/>
        <v>-184.63584998987142</v>
      </c>
    </row>
    <row r="41" spans="3:8" x14ac:dyDescent="0.2">
      <c r="C41" s="47">
        <v>25</v>
      </c>
      <c r="D41" s="70">
        <f t="shared" si="1"/>
        <v>0</v>
      </c>
      <c r="G41" s="38">
        <v>0.18</v>
      </c>
      <c r="H41" s="73">
        <f t="shared" si="2"/>
        <v>-194.11961137004903</v>
      </c>
    </row>
    <row r="42" spans="3:8" x14ac:dyDescent="0.2">
      <c r="C42" s="47">
        <v>26</v>
      </c>
      <c r="D42" s="70">
        <f t="shared" si="1"/>
        <v>0</v>
      </c>
      <c r="G42" s="38">
        <v>0.185</v>
      </c>
      <c r="H42" s="73">
        <f t="shared" si="2"/>
        <v>-203.53218219456528</v>
      </c>
    </row>
    <row r="43" spans="3:8" x14ac:dyDescent="0.2">
      <c r="C43" s="47">
        <v>27</v>
      </c>
      <c r="D43" s="70">
        <f t="shared" si="1"/>
        <v>0</v>
      </c>
      <c r="G43" s="38">
        <v>0.19</v>
      </c>
      <c r="H43" s="73">
        <f t="shared" si="2"/>
        <v>-212.87441578270284</v>
      </c>
    </row>
    <row r="44" spans="3:8" x14ac:dyDescent="0.2">
      <c r="C44" s="47">
        <v>28</v>
      </c>
      <c r="D44" s="70">
        <f t="shared" si="1"/>
        <v>0</v>
      </c>
      <c r="G44" s="38">
        <v>0.19500000000000001</v>
      </c>
      <c r="H44" s="73">
        <f t="shared" si="2"/>
        <v>-222.14715154218607</v>
      </c>
    </row>
    <row r="45" spans="3:8" x14ac:dyDescent="0.2">
      <c r="C45" s="47">
        <v>29</v>
      </c>
      <c r="D45" s="70">
        <f t="shared" si="1"/>
        <v>0</v>
      </c>
      <c r="G45" s="38">
        <v>0.2</v>
      </c>
      <c r="H45" s="73">
        <f t="shared" si="2"/>
        <v>-231.35121525472277</v>
      </c>
    </row>
    <row r="46" spans="3:8" x14ac:dyDescent="0.2">
      <c r="C46" s="47">
        <v>30</v>
      </c>
      <c r="D46" s="70">
        <f t="shared" si="1"/>
        <v>0</v>
      </c>
      <c r="G46" s="38">
        <v>0.20499999999999999</v>
      </c>
      <c r="H46" s="73">
        <f t="shared" si="2"/>
        <v>-240.48741935451551</v>
      </c>
    </row>
    <row r="47" spans="3:8" x14ac:dyDescent="0.2">
      <c r="C47" s="47">
        <v>31</v>
      </c>
      <c r="D47" s="70">
        <f t="shared" si="1"/>
        <v>0</v>
      </c>
      <c r="G47" s="38">
        <v>0.21</v>
      </c>
      <c r="H47" s="73">
        <f t="shared" si="2"/>
        <v>-249.55656319991613</v>
      </c>
    </row>
    <row r="48" spans="3:8" x14ac:dyDescent="0.2">
      <c r="C48" s="47">
        <v>32</v>
      </c>
      <c r="D48" s="70">
        <f t="shared" si="1"/>
        <v>0</v>
      </c>
      <c r="G48" s="38">
        <v>0.215</v>
      </c>
      <c r="H48" s="73">
        <f t="shared" si="2"/>
        <v>-258.55943333843766</v>
      </c>
    </row>
    <row r="49" spans="3:8" x14ac:dyDescent="0.2">
      <c r="C49" s="47">
        <v>33</v>
      </c>
      <c r="D49" s="70">
        <f t="shared" si="1"/>
        <v>0</v>
      </c>
      <c r="G49" s="38">
        <v>0.22</v>
      </c>
      <c r="H49" s="73">
        <f t="shared" si="2"/>
        <v>-267.49680376530375</v>
      </c>
    </row>
    <row r="50" spans="3:8" x14ac:dyDescent="0.2">
      <c r="C50" s="47">
        <v>34</v>
      </c>
      <c r="D50" s="70">
        <f t="shared" si="1"/>
        <v>0</v>
      </c>
      <c r="G50" s="38">
        <v>0.22500000000000001</v>
      </c>
      <c r="H50" s="73">
        <f t="shared" si="2"/>
        <v>-276.36943617572422</v>
      </c>
    </row>
    <row r="51" spans="3:8" x14ac:dyDescent="0.2">
      <c r="C51" s="47">
        <v>35</v>
      </c>
      <c r="D51" s="70">
        <f t="shared" si="1"/>
        <v>0</v>
      </c>
      <c r="G51" s="38">
        <v>0.23</v>
      </c>
      <c r="H51" s="73">
        <f t="shared" si="2"/>
        <v>-285.17808021107362</v>
      </c>
    </row>
    <row r="52" spans="3:8" x14ac:dyDescent="0.2">
      <c r="C52" s="47">
        <v>36</v>
      </c>
      <c r="D52" s="70">
        <f t="shared" si="1"/>
        <v>0</v>
      </c>
      <c r="G52" s="38">
        <v>0.23499999999999999</v>
      </c>
      <c r="H52" s="73">
        <f t="shared" si="2"/>
        <v>-293.92347369913705</v>
      </c>
    </row>
    <row r="53" spans="3:8" x14ac:dyDescent="0.2">
      <c r="C53" s="47">
        <v>37</v>
      </c>
      <c r="D53" s="70">
        <f t="shared" si="1"/>
        <v>0</v>
      </c>
      <c r="G53" s="38">
        <v>0.24</v>
      </c>
      <c r="H53" s="73">
        <f t="shared" si="2"/>
        <v>-302.60634288860842</v>
      </c>
    </row>
    <row r="54" spans="3:8" x14ac:dyDescent="0.2">
      <c r="C54" s="47">
        <v>38</v>
      </c>
      <c r="D54" s="70">
        <f t="shared" si="1"/>
        <v>0</v>
      </c>
      <c r="G54" s="38">
        <v>0.245</v>
      </c>
      <c r="H54" s="73">
        <f t="shared" si="2"/>
        <v>-311.22740267797565</v>
      </c>
    </row>
    <row r="55" spans="3:8" x14ac:dyDescent="0.2">
      <c r="C55" s="47">
        <v>39</v>
      </c>
      <c r="D55" s="70">
        <f t="shared" si="1"/>
        <v>0</v>
      </c>
      <c r="G55" s="38">
        <v>0.25</v>
      </c>
      <c r="H55" s="73">
        <f t="shared" si="2"/>
        <v>-319.78735683897366</v>
      </c>
    </row>
    <row r="56" spans="3:8" x14ac:dyDescent="0.2">
      <c r="C56" s="47">
        <v>40</v>
      </c>
      <c r="D56" s="70">
        <f t="shared" si="1"/>
        <v>0</v>
      </c>
      <c r="G56" s="38">
        <v>0.255</v>
      </c>
      <c r="H56" s="73">
        <f t="shared" si="2"/>
        <v>-328.28689823474656</v>
      </c>
    </row>
    <row r="57" spans="3:8" x14ac:dyDescent="0.2">
      <c r="C57" s="47">
        <v>41</v>
      </c>
      <c r="D57" s="70">
        <f t="shared" si="1"/>
        <v>0</v>
      </c>
      <c r="G57" s="38">
        <v>0.26</v>
      </c>
      <c r="H57" s="73">
        <f t="shared" si="2"/>
        <v>-336.726709032852</v>
      </c>
    </row>
    <row r="58" spans="3:8" x14ac:dyDescent="0.2">
      <c r="C58" s="47">
        <v>42</v>
      </c>
      <c r="D58" s="70">
        <f t="shared" si="1"/>
        <v>0</v>
      </c>
      <c r="G58" s="38">
        <v>0.26500000000000001</v>
      </c>
      <c r="H58" s="73">
        <f t="shared" si="2"/>
        <v>-345.10746091327769</v>
      </c>
    </row>
    <row r="59" spans="3:8" x14ac:dyDescent="0.2">
      <c r="C59" s="47">
        <v>43</v>
      </c>
      <c r="D59" s="70">
        <f t="shared" si="1"/>
        <v>0</v>
      </c>
      <c r="G59" s="38">
        <v>0.27</v>
      </c>
      <c r="H59" s="73">
        <f t="shared" si="2"/>
        <v>-353.42981527157485</v>
      </c>
    </row>
    <row r="60" spans="3:8" x14ac:dyDescent="0.2">
      <c r="C60" s="47">
        <v>44</v>
      </c>
      <c r="D60" s="70">
        <f t="shared" si="1"/>
        <v>0</v>
      </c>
      <c r="G60" s="38">
        <v>0.27500000000000002</v>
      </c>
      <c r="H60" s="73">
        <f t="shared" si="2"/>
        <v>-361.6944234172754</v>
      </c>
    </row>
    <row r="61" spans="3:8" x14ac:dyDescent="0.2">
      <c r="C61" s="47">
        <v>45</v>
      </c>
      <c r="D61" s="70">
        <f t="shared" si="1"/>
        <v>0</v>
      </c>
      <c r="G61" s="38">
        <v>0.28000000000000003</v>
      </c>
      <c r="H61" s="73">
        <f t="shared" si="2"/>
        <v>-369.90192676768697</v>
      </c>
    </row>
    <row r="62" spans="3:8" x14ac:dyDescent="0.2">
      <c r="C62" s="47">
        <v>46</v>
      </c>
      <c r="D62" s="70">
        <f t="shared" si="1"/>
        <v>0</v>
      </c>
      <c r="G62" s="38">
        <v>0.28499999999999998</v>
      </c>
      <c r="H62" s="73">
        <f t="shared" si="2"/>
        <v>-378.05295703721788</v>
      </c>
    </row>
    <row r="63" spans="3:8" x14ac:dyDescent="0.2">
      <c r="C63" s="47">
        <v>47</v>
      </c>
      <c r="D63" s="70">
        <f t="shared" si="1"/>
        <v>0</v>
      </c>
      <c r="G63" s="38">
        <v>0.28999999999999998</v>
      </c>
      <c r="H63" s="73">
        <f t="shared" si="2"/>
        <v>-386.14813642233969</v>
      </c>
    </row>
    <row r="64" spans="3:8" x14ac:dyDescent="0.2">
      <c r="C64" s="47">
        <v>48</v>
      </c>
      <c r="D64" s="70">
        <f t="shared" si="1"/>
        <v>0</v>
      </c>
      <c r="G64" s="38">
        <v>0.29499999999999998</v>
      </c>
      <c r="H64" s="73">
        <f t="shared" si="2"/>
        <v>-394.18807778230519</v>
      </c>
    </row>
    <row r="65" spans="3:8" x14ac:dyDescent="0.2">
      <c r="C65" s="47">
        <v>49</v>
      </c>
      <c r="D65" s="70">
        <f t="shared" si="1"/>
        <v>0</v>
      </c>
      <c r="G65" s="38">
        <v>0.3</v>
      </c>
      <c r="H65" s="73">
        <f t="shared" si="2"/>
        <v>-402.17338481574018</v>
      </c>
    </row>
    <row r="66" spans="3:8" x14ac:dyDescent="0.2">
      <c r="C66" s="47">
        <v>50</v>
      </c>
      <c r="D66" s="70">
        <f t="shared" si="1"/>
        <v>0</v>
      </c>
      <c r="G66" s="38">
        <v>0.30499999999999999</v>
      </c>
      <c r="H66" s="73">
        <f t="shared" si="2"/>
        <v>-410.10465223321626</v>
      </c>
    </row>
    <row r="67" spans="3:8" x14ac:dyDescent="0.2">
      <c r="C67" s="47">
        <v>51</v>
      </c>
      <c r="D67" s="70">
        <f t="shared" si="1"/>
        <v>0</v>
      </c>
      <c r="G67" s="38">
        <v>0.31</v>
      </c>
      <c r="H67" s="73">
        <f t="shared" si="2"/>
        <v>-417.98246592590738</v>
      </c>
    </row>
    <row r="68" spans="3:8" x14ac:dyDescent="0.2">
      <c r="C68" s="47">
        <v>52</v>
      </c>
      <c r="D68" s="70">
        <f t="shared" si="1"/>
        <v>0</v>
      </c>
      <c r="G68" s="38">
        <v>0.315</v>
      </c>
      <c r="H68" s="73">
        <f t="shared" si="2"/>
        <v>-425.80740313044294</v>
      </c>
    </row>
    <row r="69" spans="3:8" x14ac:dyDescent="0.2">
      <c r="C69" s="47">
        <v>53</v>
      </c>
      <c r="D69" s="70">
        <f t="shared" si="1"/>
        <v>0</v>
      </c>
      <c r="G69" s="38">
        <v>0.32</v>
      </c>
      <c r="H69" s="73">
        <f t="shared" si="2"/>
        <v>-433.58003259005034</v>
      </c>
    </row>
    <row r="70" spans="3:8" x14ac:dyDescent="0.2">
      <c r="C70" s="47">
        <v>54</v>
      </c>
      <c r="D70" s="70">
        <f t="shared" si="1"/>
        <v>0</v>
      </c>
      <c r="G70" s="38">
        <v>0.32500000000000001</v>
      </c>
      <c r="H70" s="73">
        <f t="shared" ref="H70:H101" si="3">XNPV(G70,$E$5:$E$9,$D$5:$D$9)</f>
        <v>-441.30091471208323</v>
      </c>
    </row>
    <row r="71" spans="3:8" x14ac:dyDescent="0.2">
      <c r="C71" s="47">
        <v>55</v>
      </c>
      <c r="D71" s="70">
        <f t="shared" si="1"/>
        <v>0</v>
      </c>
      <c r="G71" s="38">
        <v>0.33</v>
      </c>
      <c r="H71" s="73">
        <f t="shared" si="3"/>
        <v>-448.97060172204306</v>
      </c>
    </row>
    <row r="72" spans="3:8" x14ac:dyDescent="0.2">
      <c r="C72" s="47">
        <v>56</v>
      </c>
      <c r="D72" s="70">
        <f t="shared" si="1"/>
        <v>0</v>
      </c>
      <c r="G72" s="38">
        <v>0.33500000000000002</v>
      </c>
      <c r="H72" s="73">
        <f t="shared" si="3"/>
        <v>-456.58963781416026</v>
      </c>
    </row>
    <row r="73" spans="3:8" x14ac:dyDescent="0.2">
      <c r="C73" s="47">
        <v>57</v>
      </c>
      <c r="D73" s="70">
        <f t="shared" si="1"/>
        <v>0</v>
      </c>
      <c r="G73" s="38">
        <v>0.34</v>
      </c>
      <c r="H73" s="73">
        <f t="shared" si="3"/>
        <v>-464.15855929865597</v>
      </c>
    </row>
    <row r="74" spans="3:8" x14ac:dyDescent="0.2">
      <c r="C74" s="47">
        <v>58</v>
      </c>
      <c r="D74" s="70">
        <f t="shared" si="1"/>
        <v>0</v>
      </c>
      <c r="G74" s="38">
        <v>0.34499999999999997</v>
      </c>
      <c r="H74" s="73">
        <f t="shared" si="3"/>
        <v>-471.67789474573908</v>
      </c>
    </row>
    <row r="75" spans="3:8" x14ac:dyDescent="0.2">
      <c r="C75" s="47">
        <v>59</v>
      </c>
      <c r="D75" s="70">
        <f t="shared" si="1"/>
        <v>0</v>
      </c>
      <c r="G75" s="38">
        <v>0.35</v>
      </c>
      <c r="H75" s="73">
        <f t="shared" si="3"/>
        <v>-479.14816512645132</v>
      </c>
    </row>
    <row r="76" spans="3:8" x14ac:dyDescent="0.2">
      <c r="C76" s="47">
        <v>60</v>
      </c>
      <c r="D76" s="70">
        <f t="shared" si="1"/>
        <v>0</v>
      </c>
      <c r="G76" s="38">
        <v>0.35499999999999998</v>
      </c>
      <c r="H76" s="73">
        <f t="shared" si="3"/>
        <v>-486.56988395041367</v>
      </c>
    </row>
    <row r="77" spans="3:8" x14ac:dyDescent="0.2">
      <c r="C77" s="47">
        <v>61</v>
      </c>
      <c r="D77" s="70">
        <f t="shared" si="1"/>
        <v>0</v>
      </c>
      <c r="G77" s="38">
        <v>0.36</v>
      </c>
      <c r="H77" s="73">
        <f t="shared" si="3"/>
        <v>-493.94355740057699</v>
      </c>
    </row>
    <row r="78" spans="3:8" x14ac:dyDescent="0.2">
      <c r="C78" s="47">
        <v>62</v>
      </c>
      <c r="D78" s="70">
        <f t="shared" si="1"/>
        <v>0</v>
      </c>
      <c r="G78" s="38">
        <v>0.36499999999999999</v>
      </c>
      <c r="H78" s="73">
        <f t="shared" si="3"/>
        <v>-501.26968446504168</v>
      </c>
    </row>
    <row r="79" spans="3:8" x14ac:dyDescent="0.2">
      <c r="C79" s="47">
        <v>63</v>
      </c>
      <c r="D79" s="70">
        <f t="shared" si="1"/>
        <v>0</v>
      </c>
      <c r="G79" s="38">
        <v>0.37</v>
      </c>
      <c r="H79" s="73">
        <f t="shared" si="3"/>
        <v>-508.54875706601263</v>
      </c>
    </row>
    <row r="80" spans="3:8" x14ac:dyDescent="0.2">
      <c r="C80" s="47">
        <v>64</v>
      </c>
      <c r="D80" s="70">
        <f t="shared" si="1"/>
        <v>0</v>
      </c>
      <c r="G80" s="38">
        <v>0.375</v>
      </c>
      <c r="H80" s="73">
        <f t="shared" si="3"/>
        <v>-515.78126018598778</v>
      </c>
    </row>
    <row r="81" spans="3:8" x14ac:dyDescent="0.2">
      <c r="C81" s="47">
        <v>65</v>
      </c>
      <c r="D81" s="70">
        <f t="shared" ref="D81:D144" si="4">IF(ISERROR(VLOOKUP(C81,flujoscaja,4,FALSE)),0,VLOOKUP(C81,flujoscaja,4,FALSE))</f>
        <v>0</v>
      </c>
      <c r="G81" s="38">
        <v>0.38</v>
      </c>
      <c r="H81" s="73">
        <f t="shared" si="3"/>
        <v>-522.96767199121939</v>
      </c>
    </row>
    <row r="82" spans="3:8" x14ac:dyDescent="0.2">
      <c r="C82" s="47">
        <v>66</v>
      </c>
      <c r="D82" s="70">
        <f t="shared" si="4"/>
        <v>0</v>
      </c>
      <c r="G82" s="38">
        <v>0.38500000000000001</v>
      </c>
      <c r="H82" s="73">
        <f t="shared" si="3"/>
        <v>-530.108463952536</v>
      </c>
    </row>
    <row r="83" spans="3:8" x14ac:dyDescent="0.2">
      <c r="C83" s="47">
        <v>67</v>
      </c>
      <c r="D83" s="70">
        <f t="shared" si="4"/>
        <v>0</v>
      </c>
      <c r="G83" s="38">
        <v>0.39</v>
      </c>
      <c r="H83" s="73">
        <f t="shared" si="3"/>
        <v>-537.20410096359092</v>
      </c>
    </row>
    <row r="84" spans="3:8" x14ac:dyDescent="0.2">
      <c r="C84" s="47">
        <v>68</v>
      </c>
      <c r="D84" s="70">
        <f t="shared" si="4"/>
        <v>0</v>
      </c>
      <c r="G84" s="38">
        <v>0.39500000000000002</v>
      </c>
      <c r="H84" s="73">
        <f t="shared" si="3"/>
        <v>-544.25504145658454</v>
      </c>
    </row>
    <row r="85" spans="3:8" x14ac:dyDescent="0.2">
      <c r="C85" s="47">
        <v>69</v>
      </c>
      <c r="D85" s="70">
        <f t="shared" si="4"/>
        <v>0</v>
      </c>
      <c r="G85" s="38">
        <v>0.4</v>
      </c>
      <c r="H85" s="73">
        <f t="shared" si="3"/>
        <v>-551.26173751554643</v>
      </c>
    </row>
    <row r="86" spans="3:8" x14ac:dyDescent="0.2">
      <c r="C86" s="47">
        <v>70</v>
      </c>
      <c r="D86" s="70">
        <f t="shared" si="4"/>
        <v>0</v>
      </c>
      <c r="G86" s="38">
        <v>0.40500000000000003</v>
      </c>
      <c r="H86" s="73">
        <f t="shared" si="3"/>
        <v>-558.22463498722118</v>
      </c>
    </row>
    <row r="87" spans="3:8" x14ac:dyDescent="0.2">
      <c r="C87" s="47">
        <v>71</v>
      </c>
      <c r="D87" s="70">
        <f t="shared" si="4"/>
        <v>0</v>
      </c>
      <c r="G87" s="38">
        <v>0.41</v>
      </c>
      <c r="H87" s="73">
        <f t="shared" si="3"/>
        <v>-565.14417358961725</v>
      </c>
    </row>
    <row r="88" spans="3:8" x14ac:dyDescent="0.2">
      <c r="C88" s="47">
        <v>72</v>
      </c>
      <c r="D88" s="70">
        <f t="shared" si="4"/>
        <v>0</v>
      </c>
      <c r="G88" s="38">
        <v>0.41499999999999998</v>
      </c>
      <c r="H88" s="73">
        <f t="shared" si="3"/>
        <v>-572.02078701829191</v>
      </c>
    </row>
    <row r="89" spans="3:8" x14ac:dyDescent="0.2">
      <c r="C89" s="47">
        <v>73</v>
      </c>
      <c r="D89" s="70">
        <f t="shared" si="4"/>
        <v>0</v>
      </c>
      <c r="G89" s="38">
        <v>0.42</v>
      </c>
      <c r="H89" s="73">
        <f t="shared" si="3"/>
        <v>-578.85490305040526</v>
      </c>
    </row>
    <row r="90" spans="3:8" x14ac:dyDescent="0.2">
      <c r="C90" s="47">
        <v>74</v>
      </c>
      <c r="D90" s="70">
        <f t="shared" si="4"/>
        <v>0</v>
      </c>
      <c r="G90" s="38">
        <v>0.42499999999999999</v>
      </c>
      <c r="H90" s="73">
        <f t="shared" si="3"/>
        <v>-585.64694364661773</v>
      </c>
    </row>
    <row r="91" spans="3:8" x14ac:dyDescent="0.2">
      <c r="C91" s="47">
        <v>75</v>
      </c>
      <c r="D91" s="70">
        <f t="shared" si="4"/>
        <v>0</v>
      </c>
      <c r="G91" s="38">
        <v>0.43</v>
      </c>
      <c r="H91" s="73">
        <f t="shared" si="3"/>
        <v>-592.39732505086806</v>
      </c>
    </row>
    <row r="92" spans="3:8" x14ac:dyDescent="0.2">
      <c r="C92" s="47">
        <v>76</v>
      </c>
      <c r="D92" s="70">
        <f t="shared" si="4"/>
        <v>0</v>
      </c>
      <c r="G92" s="38">
        <v>0.435</v>
      </c>
      <c r="H92" s="73">
        <f t="shared" si="3"/>
        <v>-599.10645788809597</v>
      </c>
    </row>
    <row r="93" spans="3:8" x14ac:dyDescent="0.2">
      <c r="C93" s="47">
        <v>77</v>
      </c>
      <c r="D93" s="70">
        <f t="shared" si="4"/>
        <v>0</v>
      </c>
      <c r="G93" s="38">
        <v>0.44</v>
      </c>
      <c r="H93" s="73">
        <f t="shared" si="3"/>
        <v>-605.77474725994603</v>
      </c>
    </row>
    <row r="94" spans="3:8" x14ac:dyDescent="0.2">
      <c r="C94" s="47">
        <v>78</v>
      </c>
      <c r="D94" s="70">
        <f t="shared" si="4"/>
        <v>0</v>
      </c>
      <c r="G94" s="38">
        <v>0.44500000000000001</v>
      </c>
      <c r="H94" s="73">
        <f t="shared" si="3"/>
        <v>-612.40259283851742</v>
      </c>
    </row>
    <row r="95" spans="3:8" x14ac:dyDescent="0.2">
      <c r="C95" s="47">
        <v>79</v>
      </c>
      <c r="D95" s="70">
        <f t="shared" si="4"/>
        <v>0</v>
      </c>
      <c r="G95" s="38">
        <v>0.45</v>
      </c>
      <c r="H95" s="73">
        <f t="shared" si="3"/>
        <v>-618.99038895818705</v>
      </c>
    </row>
    <row r="96" spans="3:8" x14ac:dyDescent="0.2">
      <c r="C96" s="47">
        <v>80</v>
      </c>
      <c r="D96" s="70">
        <f t="shared" si="4"/>
        <v>0</v>
      </c>
      <c r="G96" s="38">
        <v>0.45500000000000002</v>
      </c>
      <c r="H96" s="73">
        <f t="shared" si="3"/>
        <v>-625.53852470557001</v>
      </c>
    </row>
    <row r="97" spans="3:8" x14ac:dyDescent="0.2">
      <c r="C97" s="47">
        <v>81</v>
      </c>
      <c r="D97" s="70">
        <f t="shared" si="4"/>
        <v>0</v>
      </c>
      <c r="G97" s="38">
        <v>0.46</v>
      </c>
      <c r="H97" s="73">
        <f t="shared" si="3"/>
        <v>-632.04738400764791</v>
      </c>
    </row>
    <row r="98" spans="3:8" x14ac:dyDescent="0.2">
      <c r="C98" s="47">
        <v>82</v>
      </c>
      <c r="D98" s="70">
        <f t="shared" si="4"/>
        <v>0</v>
      </c>
      <c r="G98" s="38">
        <v>0.46500000000000002</v>
      </c>
      <c r="H98" s="73">
        <f t="shared" si="3"/>
        <v>-638.51734571812108</v>
      </c>
    </row>
    <row r="99" spans="3:8" x14ac:dyDescent="0.2">
      <c r="C99" s="47">
        <v>83</v>
      </c>
      <c r="D99" s="70">
        <f t="shared" si="4"/>
        <v>0</v>
      </c>
      <c r="G99" s="38">
        <v>0.47</v>
      </c>
      <c r="H99" s="73">
        <f t="shared" si="3"/>
        <v>-644.94878370201172</v>
      </c>
    </row>
    <row r="100" spans="3:8" x14ac:dyDescent="0.2">
      <c r="C100" s="47">
        <v>84</v>
      </c>
      <c r="D100" s="70">
        <f t="shared" si="4"/>
        <v>0</v>
      </c>
      <c r="G100" s="38">
        <v>0.47499999999999998</v>
      </c>
      <c r="H100" s="73">
        <f t="shared" si="3"/>
        <v>-651.34206691857628</v>
      </c>
    </row>
    <row r="101" spans="3:8" x14ac:dyDescent="0.2">
      <c r="C101" s="47">
        <v>85</v>
      </c>
      <c r="D101" s="70">
        <f t="shared" si="4"/>
        <v>0</v>
      </c>
      <c r="G101" s="38">
        <v>0.48</v>
      </c>
      <c r="H101" s="73">
        <f t="shared" si="3"/>
        <v>-657.69755950254853</v>
      </c>
    </row>
    <row r="102" spans="3:8" x14ac:dyDescent="0.2">
      <c r="C102" s="47">
        <v>86</v>
      </c>
      <c r="D102" s="70">
        <f t="shared" si="4"/>
        <v>0</v>
      </c>
      <c r="G102" s="38">
        <v>0.48499999999999999</v>
      </c>
      <c r="H102" s="73">
        <f t="shared" ref="H102:H133" si="5">XNPV(G102,$E$5:$E$9,$D$5:$D$9)</f>
        <v>-664.01562084377167</v>
      </c>
    </row>
    <row r="103" spans="3:8" x14ac:dyDescent="0.2">
      <c r="C103" s="47">
        <v>87</v>
      </c>
      <c r="D103" s="70">
        <f t="shared" si="4"/>
        <v>0</v>
      </c>
      <c r="G103" s="38">
        <v>0.49</v>
      </c>
      <c r="H103" s="73">
        <f t="shared" si="5"/>
        <v>-670.29660566523796</v>
      </c>
    </row>
    <row r="104" spans="3:8" x14ac:dyDescent="0.2">
      <c r="C104" s="47">
        <v>88</v>
      </c>
      <c r="D104" s="70">
        <f t="shared" si="4"/>
        <v>0</v>
      </c>
      <c r="G104" s="38">
        <v>0.495</v>
      </c>
      <c r="H104" s="73">
        <f t="shared" si="5"/>
        <v>-676.54086409958734</v>
      </c>
    </row>
    <row r="105" spans="3:8" x14ac:dyDescent="0.2">
      <c r="C105" s="47">
        <v>89</v>
      </c>
      <c r="D105" s="70">
        <f t="shared" si="4"/>
        <v>0</v>
      </c>
      <c r="G105" s="38">
        <v>0.5</v>
      </c>
      <c r="H105" s="73">
        <f t="shared" si="5"/>
        <v>-682.74874176409219</v>
      </c>
    </row>
    <row r="106" spans="3:8" x14ac:dyDescent="0.2">
      <c r="C106" s="47">
        <v>90</v>
      </c>
      <c r="D106" s="70">
        <f t="shared" si="4"/>
        <v>0</v>
      </c>
      <c r="G106" s="38">
        <v>0.505</v>
      </c>
      <c r="H106" s="73">
        <f t="shared" si="5"/>
        <v>-688.9205798341726</v>
      </c>
    </row>
    <row r="107" spans="3:8" x14ac:dyDescent="0.2">
      <c r="C107" s="47">
        <v>91</v>
      </c>
      <c r="D107" s="70">
        <f t="shared" si="4"/>
        <v>0</v>
      </c>
      <c r="G107" s="38">
        <v>0.51</v>
      </c>
      <c r="H107" s="73">
        <f t="shared" si="5"/>
        <v>-695.0567151154587</v>
      </c>
    </row>
    <row r="108" spans="3:8" x14ac:dyDescent="0.2">
      <c r="C108" s="47">
        <v>92</v>
      </c>
      <c r="D108" s="70">
        <f t="shared" si="4"/>
        <v>0</v>
      </c>
      <c r="G108" s="38">
        <v>0.51500000000000001</v>
      </c>
      <c r="H108" s="73">
        <f t="shared" si="5"/>
        <v>-701.15748011445498</v>
      </c>
    </row>
    <row r="109" spans="3:8" x14ac:dyDescent="0.2">
      <c r="C109" s="47">
        <v>93</v>
      </c>
      <c r="D109" s="70">
        <f t="shared" si="4"/>
        <v>0</v>
      </c>
      <c r="G109" s="38">
        <v>0.52</v>
      </c>
      <c r="H109" s="73">
        <f t="shared" si="5"/>
        <v>-707.22320310781936</v>
      </c>
    </row>
    <row r="110" spans="3:8" x14ac:dyDescent="0.2">
      <c r="C110" s="47">
        <v>94</v>
      </c>
      <c r="D110" s="70">
        <f t="shared" si="4"/>
        <v>0</v>
      </c>
      <c r="G110" s="38">
        <v>0.52500000000000002</v>
      </c>
      <c r="H110" s="73">
        <f t="shared" si="5"/>
        <v>-713.25420821030514</v>
      </c>
    </row>
    <row r="111" spans="3:8" x14ac:dyDescent="0.2">
      <c r="C111" s="47">
        <v>95</v>
      </c>
      <c r="D111" s="70">
        <f t="shared" si="4"/>
        <v>0</v>
      </c>
      <c r="G111" s="38">
        <v>0.53</v>
      </c>
      <c r="H111" s="73">
        <f t="shared" si="5"/>
        <v>-719.25081544137959</v>
      </c>
    </row>
    <row r="112" spans="3:8" x14ac:dyDescent="0.2">
      <c r="C112" s="47">
        <v>96</v>
      </c>
      <c r="D112" s="70">
        <f t="shared" si="4"/>
        <v>0</v>
      </c>
      <c r="G112" s="38">
        <v>0.53500000000000003</v>
      </c>
      <c r="H112" s="73">
        <f t="shared" si="5"/>
        <v>-725.21334079056317</v>
      </c>
    </row>
    <row r="113" spans="3:8" x14ac:dyDescent="0.2">
      <c r="C113" s="47">
        <v>97</v>
      </c>
      <c r="D113" s="70">
        <f t="shared" si="4"/>
        <v>0</v>
      </c>
      <c r="G113" s="38">
        <v>0.54</v>
      </c>
      <c r="H113" s="73">
        <f t="shared" si="5"/>
        <v>-731.14209628151184</v>
      </c>
    </row>
    <row r="114" spans="3:8" x14ac:dyDescent="0.2">
      <c r="C114" s="47">
        <v>98</v>
      </c>
      <c r="D114" s="70">
        <f t="shared" si="4"/>
        <v>0</v>
      </c>
      <c r="G114" s="38">
        <v>0.54500000000000004</v>
      </c>
      <c r="H114" s="73">
        <f t="shared" si="5"/>
        <v>-737.03739003486714</v>
      </c>
    </row>
    <row r="115" spans="3:8" x14ac:dyDescent="0.2">
      <c r="C115" s="47">
        <v>99</v>
      </c>
      <c r="D115" s="70">
        <f t="shared" si="4"/>
        <v>0</v>
      </c>
      <c r="G115" s="38">
        <v>0.55000000000000004</v>
      </c>
      <c r="H115" s="73">
        <f t="shared" si="5"/>
        <v>-742.89952632991356</v>
      </c>
    </row>
    <row r="116" spans="3:8" x14ac:dyDescent="0.2">
      <c r="C116" s="47">
        <v>100</v>
      </c>
      <c r="D116" s="70">
        <f t="shared" si="4"/>
        <v>0</v>
      </c>
      <c r="G116" s="38">
        <v>0.55500000000000005</v>
      </c>
      <c r="H116" s="73">
        <f t="shared" si="5"/>
        <v>-748.72880566505307</v>
      </c>
    </row>
    <row r="117" spans="3:8" x14ac:dyDescent="0.2">
      <c r="C117" s="47">
        <v>101</v>
      </c>
      <c r="D117" s="70">
        <f t="shared" si="4"/>
        <v>0</v>
      </c>
      <c r="G117" s="38">
        <v>0.56000000000000005</v>
      </c>
      <c r="H117" s="73">
        <f t="shared" si="5"/>
        <v>-754.52552481713951</v>
      </c>
    </row>
    <row r="118" spans="3:8" x14ac:dyDescent="0.2">
      <c r="C118" s="47">
        <v>102</v>
      </c>
      <c r="D118" s="70">
        <f t="shared" si="4"/>
        <v>0</v>
      </c>
      <c r="G118" s="38">
        <v>0.56499999999999995</v>
      </c>
      <c r="H118" s="73">
        <f t="shared" si="5"/>
        <v>-760.2899768996881</v>
      </c>
    </row>
    <row r="119" spans="3:8" x14ac:dyDescent="0.2">
      <c r="C119" s="47">
        <v>103</v>
      </c>
      <c r="D119" s="70">
        <f t="shared" si="4"/>
        <v>0</v>
      </c>
      <c r="G119" s="38">
        <v>0.56999999999999995</v>
      </c>
      <c r="H119" s="73">
        <f t="shared" si="5"/>
        <v>-766.0224514199848</v>
      </c>
    </row>
    <row r="120" spans="3:8" x14ac:dyDescent="0.2">
      <c r="C120" s="47">
        <v>104</v>
      </c>
      <c r="D120" s="70">
        <f t="shared" si="4"/>
        <v>0</v>
      </c>
      <c r="G120" s="38">
        <v>0.57499999999999996</v>
      </c>
      <c r="H120" s="73">
        <f t="shared" si="5"/>
        <v>-771.7232343351277</v>
      </c>
    </row>
    <row r="121" spans="3:8" x14ac:dyDescent="0.2">
      <c r="C121" s="47">
        <v>105</v>
      </c>
      <c r="D121" s="70">
        <f t="shared" si="4"/>
        <v>1200</v>
      </c>
      <c r="G121" s="38">
        <v>0.57999999999999996</v>
      </c>
      <c r="H121" s="73">
        <f t="shared" si="5"/>
        <v>-777.39260810701512</v>
      </c>
    </row>
    <row r="122" spans="3:8" x14ac:dyDescent="0.2">
      <c r="C122" s="47">
        <v>106</v>
      </c>
      <c r="D122" s="70">
        <f t="shared" si="4"/>
        <v>0</v>
      </c>
      <c r="G122" s="38">
        <v>0.58499999999999996</v>
      </c>
      <c r="H122" s="73">
        <f t="shared" si="5"/>
        <v>-783.03085175631031</v>
      </c>
    </row>
    <row r="123" spans="3:8" x14ac:dyDescent="0.2">
      <c r="C123" s="47">
        <v>107</v>
      </c>
      <c r="D123" s="70">
        <f t="shared" si="4"/>
        <v>0</v>
      </c>
      <c r="G123" s="38">
        <v>0.59</v>
      </c>
      <c r="H123" s="73">
        <f t="shared" si="5"/>
        <v>-788.63824091539391</v>
      </c>
    </row>
    <row r="124" spans="3:8" x14ac:dyDescent="0.2">
      <c r="C124" s="47">
        <v>108</v>
      </c>
      <c r="D124" s="70">
        <f t="shared" si="4"/>
        <v>0</v>
      </c>
      <c r="G124" s="38">
        <v>0.59499999999999997</v>
      </c>
      <c r="H124" s="73">
        <f t="shared" si="5"/>
        <v>-794.21504788034781</v>
      </c>
    </row>
    <row r="125" spans="3:8" x14ac:dyDescent="0.2">
      <c r="C125" s="47">
        <v>109</v>
      </c>
      <c r="D125" s="70">
        <f t="shared" si="4"/>
        <v>0</v>
      </c>
      <c r="G125" s="38">
        <v>0.6</v>
      </c>
      <c r="H125" s="73">
        <f t="shared" si="5"/>
        <v>-799.76154166196329</v>
      </c>
    </row>
    <row r="126" spans="3:8" x14ac:dyDescent="0.2">
      <c r="C126" s="47">
        <v>110</v>
      </c>
      <c r="D126" s="70">
        <f t="shared" si="4"/>
        <v>0</v>
      </c>
      <c r="G126" s="38">
        <v>0.60499999999999998</v>
      </c>
      <c r="H126" s="73">
        <f t="shared" si="5"/>
        <v>-805.27798803581868</v>
      </c>
    </row>
    <row r="127" spans="3:8" x14ac:dyDescent="0.2">
      <c r="C127" s="47">
        <v>111</v>
      </c>
      <c r="D127" s="70">
        <f t="shared" si="4"/>
        <v>0</v>
      </c>
      <c r="G127" s="38">
        <v>0.61</v>
      </c>
      <c r="H127" s="73">
        <f t="shared" si="5"/>
        <v>-810.76464959143345</v>
      </c>
    </row>
    <row r="128" spans="3:8" x14ac:dyDescent="0.2">
      <c r="C128" s="47">
        <v>112</v>
      </c>
      <c r="D128" s="70">
        <f t="shared" si="4"/>
        <v>0</v>
      </c>
      <c r="G128" s="38">
        <v>0.61499999999999999</v>
      </c>
      <c r="H128" s="73">
        <f t="shared" si="5"/>
        <v>-816.22178578052171</v>
      </c>
    </row>
    <row r="129" spans="3:8" x14ac:dyDescent="0.2">
      <c r="C129" s="47">
        <v>113</v>
      </c>
      <c r="D129" s="70">
        <f t="shared" si="4"/>
        <v>0</v>
      </c>
      <c r="G129" s="38">
        <v>0.62</v>
      </c>
      <c r="H129" s="73">
        <f t="shared" si="5"/>
        <v>-821.6496529643639</v>
      </c>
    </row>
    <row r="130" spans="3:8" x14ac:dyDescent="0.2">
      <c r="C130" s="47">
        <v>114</v>
      </c>
      <c r="D130" s="70">
        <f t="shared" si="4"/>
        <v>0</v>
      </c>
      <c r="G130" s="38">
        <v>0.625</v>
      </c>
      <c r="H130" s="73">
        <f t="shared" si="5"/>
        <v>-827.04850446031878</v>
      </c>
    </row>
    <row r="131" spans="3:8" x14ac:dyDescent="0.2">
      <c r="C131" s="47">
        <v>115</v>
      </c>
      <c r="D131" s="70">
        <f t="shared" si="4"/>
        <v>0</v>
      </c>
      <c r="G131" s="38">
        <v>0.63</v>
      </c>
      <c r="H131" s="73">
        <f t="shared" si="5"/>
        <v>-832.41859058749162</v>
      </c>
    </row>
    <row r="132" spans="3:8" x14ac:dyDescent="0.2">
      <c r="C132" s="47">
        <v>116</v>
      </c>
      <c r="D132" s="70">
        <f t="shared" si="4"/>
        <v>0</v>
      </c>
      <c r="G132" s="38">
        <v>0.63500000000000001</v>
      </c>
      <c r="H132" s="73">
        <f t="shared" si="5"/>
        <v>-837.76015871157142</v>
      </c>
    </row>
    <row r="133" spans="3:8" x14ac:dyDescent="0.2">
      <c r="C133" s="47">
        <v>117</v>
      </c>
      <c r="D133" s="70">
        <f t="shared" si="4"/>
        <v>0</v>
      </c>
      <c r="G133" s="38">
        <v>0.64</v>
      </c>
      <c r="H133" s="73">
        <f t="shared" si="5"/>
        <v>-843.07345328886595</v>
      </c>
    </row>
    <row r="134" spans="3:8" x14ac:dyDescent="0.2">
      <c r="C134" s="47">
        <v>118</v>
      </c>
      <c r="D134" s="70">
        <f t="shared" si="4"/>
        <v>0</v>
      </c>
      <c r="G134" s="38">
        <v>0.64500000000000002</v>
      </c>
      <c r="H134" s="73">
        <f t="shared" ref="H134:H165" si="6">XNPV(G134,$E$5:$E$9,$D$5:$D$9)</f>
        <v>-848.3587159095398</v>
      </c>
    </row>
    <row r="135" spans="3:8" x14ac:dyDescent="0.2">
      <c r="C135" s="47">
        <v>119</v>
      </c>
      <c r="D135" s="70">
        <f t="shared" si="4"/>
        <v>0</v>
      </c>
      <c r="G135" s="38">
        <v>0.65</v>
      </c>
      <c r="H135" s="73">
        <f t="shared" si="6"/>
        <v>-853.61618534008062</v>
      </c>
    </row>
    <row r="136" spans="3:8" x14ac:dyDescent="0.2">
      <c r="C136" s="47">
        <v>120</v>
      </c>
      <c r="D136" s="70">
        <f t="shared" si="4"/>
        <v>0</v>
      </c>
      <c r="G136" s="38">
        <v>0.65500000000000003</v>
      </c>
      <c r="H136" s="73">
        <f t="shared" si="6"/>
        <v>-858.8460975650105</v>
      </c>
    </row>
    <row r="137" spans="3:8" x14ac:dyDescent="0.2">
      <c r="C137" s="47">
        <v>121</v>
      </c>
      <c r="D137" s="70">
        <f t="shared" si="4"/>
        <v>0</v>
      </c>
      <c r="G137" s="38">
        <v>0.66</v>
      </c>
      <c r="H137" s="73">
        <f t="shared" si="6"/>
        <v>-864.04868582784297</v>
      </c>
    </row>
    <row r="138" spans="3:8" x14ac:dyDescent="0.2">
      <c r="C138" s="47">
        <v>122</v>
      </c>
      <c r="D138" s="70">
        <f t="shared" si="4"/>
        <v>0</v>
      </c>
      <c r="G138" s="38">
        <v>0.66500000000000004</v>
      </c>
      <c r="H138" s="73">
        <f t="shared" si="6"/>
        <v>-869.22418067132344</v>
      </c>
    </row>
    <row r="139" spans="3:8" x14ac:dyDescent="0.2">
      <c r="C139" s="47">
        <v>123</v>
      </c>
      <c r="D139" s="70">
        <f t="shared" si="4"/>
        <v>0</v>
      </c>
      <c r="G139" s="38">
        <v>0.67</v>
      </c>
      <c r="H139" s="73">
        <f t="shared" si="6"/>
        <v>-874.37280997695507</v>
      </c>
    </row>
    <row r="140" spans="3:8" x14ac:dyDescent="0.2">
      <c r="C140" s="47">
        <v>124</v>
      </c>
      <c r="D140" s="70">
        <f t="shared" si="4"/>
        <v>0</v>
      </c>
      <c r="G140" s="38">
        <v>0.67500000000000004</v>
      </c>
      <c r="H140" s="73">
        <f t="shared" si="6"/>
        <v>-879.49479900382289</v>
      </c>
    </row>
    <row r="141" spans="3:8" x14ac:dyDescent="0.2">
      <c r="C141" s="47">
        <v>125</v>
      </c>
      <c r="D141" s="70">
        <f t="shared" si="4"/>
        <v>0</v>
      </c>
      <c r="G141" s="38">
        <v>0.68</v>
      </c>
      <c r="H141" s="73">
        <f t="shared" si="6"/>
        <v>-884.59037042673947</v>
      </c>
    </row>
    <row r="142" spans="3:8" x14ac:dyDescent="0.2">
      <c r="C142" s="47">
        <v>126</v>
      </c>
      <c r="D142" s="70">
        <f t="shared" si="4"/>
        <v>0</v>
      </c>
      <c r="G142" s="38">
        <v>0.68500000000000005</v>
      </c>
      <c r="H142" s="73">
        <f t="shared" si="6"/>
        <v>-889.65974437371983</v>
      </c>
    </row>
    <row r="143" spans="3:8" x14ac:dyDescent="0.2">
      <c r="C143" s="47">
        <v>127</v>
      </c>
      <c r="D143" s="70">
        <f t="shared" si="4"/>
        <v>0</v>
      </c>
      <c r="G143" s="38">
        <v>0.69</v>
      </c>
      <c r="H143" s="73">
        <f t="shared" si="6"/>
        <v>-894.70313846279839</v>
      </c>
    </row>
    <row r="144" spans="3:8" x14ac:dyDescent="0.2">
      <c r="C144" s="47">
        <v>128</v>
      </c>
      <c r="D144" s="70">
        <f t="shared" si="4"/>
        <v>0</v>
      </c>
      <c r="G144" s="38">
        <v>0.69499999999999995</v>
      </c>
      <c r="H144" s="73">
        <f t="shared" si="6"/>
        <v>-899.72076783821012</v>
      </c>
    </row>
    <row r="145" spans="3:8" x14ac:dyDescent="0.2">
      <c r="C145" s="47">
        <v>129</v>
      </c>
      <c r="D145" s="70">
        <f t="shared" ref="D145:D208" si="7">IF(ISERROR(VLOOKUP(C145,flujoscaja,4,FALSE)),0,VLOOKUP(C145,flujoscaja,4,FALSE))</f>
        <v>0</v>
      </c>
      <c r="G145" s="38">
        <v>0.7</v>
      </c>
      <c r="H145" s="73">
        <f t="shared" si="6"/>
        <v>-904.7128452059352</v>
      </c>
    </row>
    <row r="146" spans="3:8" x14ac:dyDescent="0.2">
      <c r="C146" s="47">
        <v>130</v>
      </c>
      <c r="D146" s="70">
        <f t="shared" si="7"/>
        <v>0</v>
      </c>
      <c r="G146" s="38">
        <v>0.70499999999999996</v>
      </c>
      <c r="H146" s="73">
        <f t="shared" si="6"/>
        <v>-909.67958086863428</v>
      </c>
    </row>
    <row r="147" spans="3:8" x14ac:dyDescent="0.2">
      <c r="C147" s="47">
        <v>131</v>
      </c>
      <c r="D147" s="70">
        <f t="shared" si="7"/>
        <v>0</v>
      </c>
      <c r="G147" s="38">
        <v>0.71</v>
      </c>
      <c r="H147" s="73">
        <f t="shared" si="6"/>
        <v>-914.62118275997636</v>
      </c>
    </row>
    <row r="148" spans="3:8" x14ac:dyDescent="0.2">
      <c r="C148" s="47">
        <v>132</v>
      </c>
      <c r="D148" s="70">
        <f t="shared" si="7"/>
        <v>0</v>
      </c>
      <c r="G148" s="38">
        <v>0.71499999999999997</v>
      </c>
      <c r="H148" s="73">
        <f t="shared" si="6"/>
        <v>-919.53785647837549</v>
      </c>
    </row>
    <row r="149" spans="3:8" x14ac:dyDescent="0.2">
      <c r="C149" s="47">
        <v>133</v>
      </c>
      <c r="D149" s="70">
        <f t="shared" si="7"/>
        <v>0</v>
      </c>
      <c r="G149" s="38">
        <v>0.72</v>
      </c>
      <c r="H149" s="73">
        <f t="shared" si="6"/>
        <v>-924.42980532014963</v>
      </c>
    </row>
    <row r="150" spans="3:8" x14ac:dyDescent="0.2">
      <c r="C150" s="47">
        <v>134</v>
      </c>
      <c r="D150" s="70">
        <f t="shared" si="7"/>
        <v>0</v>
      </c>
      <c r="G150" s="38">
        <v>0.72499999999999998</v>
      </c>
      <c r="H150" s="73">
        <f t="shared" si="6"/>
        <v>-929.29723031211051</v>
      </c>
    </row>
    <row r="151" spans="3:8" x14ac:dyDescent="0.2">
      <c r="C151" s="47">
        <v>135</v>
      </c>
      <c r="D151" s="70">
        <f t="shared" si="7"/>
        <v>0</v>
      </c>
      <c r="G151" s="38">
        <v>0.73</v>
      </c>
      <c r="H151" s="73">
        <f t="shared" si="6"/>
        <v>-934.14033024359424</v>
      </c>
    </row>
    <row r="152" spans="3:8" x14ac:dyDescent="0.2">
      <c r="C152" s="47">
        <v>136</v>
      </c>
      <c r="D152" s="70">
        <f t="shared" si="7"/>
        <v>0</v>
      </c>
      <c r="G152" s="38">
        <v>0.73499999999999999</v>
      </c>
      <c r="H152" s="73">
        <f t="shared" si="6"/>
        <v>-938.95930169795452</v>
      </c>
    </row>
    <row r="153" spans="3:8" x14ac:dyDescent="0.2">
      <c r="C153" s="47">
        <v>137</v>
      </c>
      <c r="D153" s="70">
        <f t="shared" si="7"/>
        <v>0</v>
      </c>
      <c r="G153" s="38">
        <v>0.74</v>
      </c>
      <c r="H153" s="73">
        <f t="shared" si="6"/>
        <v>-943.75433908351226</v>
      </c>
    </row>
    <row r="154" spans="3:8" x14ac:dyDescent="0.2">
      <c r="C154" s="47">
        <v>138</v>
      </c>
      <c r="D154" s="70">
        <f t="shared" si="7"/>
        <v>1100</v>
      </c>
      <c r="G154" s="38">
        <v>0.745</v>
      </c>
      <c r="H154" s="73">
        <f t="shared" si="6"/>
        <v>-948.52563466398692</v>
      </c>
    </row>
    <row r="155" spans="3:8" x14ac:dyDescent="0.2">
      <c r="C155" s="47">
        <v>139</v>
      </c>
      <c r="D155" s="70">
        <f t="shared" si="7"/>
        <v>0</v>
      </c>
      <c r="G155" s="38">
        <v>0.75</v>
      </c>
      <c r="H155" s="73">
        <f t="shared" si="6"/>
        <v>-953.27337858840849</v>
      </c>
    </row>
    <row r="156" spans="3:8" x14ac:dyDescent="0.2">
      <c r="C156" s="47">
        <v>140</v>
      </c>
      <c r="D156" s="70">
        <f t="shared" si="7"/>
        <v>0</v>
      </c>
      <c r="G156" s="38">
        <v>0.755</v>
      </c>
      <c r="H156" s="73">
        <f t="shared" si="6"/>
        <v>-957.99775892053708</v>
      </c>
    </row>
    <row r="157" spans="3:8" x14ac:dyDescent="0.2">
      <c r="C157" s="47">
        <v>141</v>
      </c>
      <c r="D157" s="70">
        <f t="shared" si="7"/>
        <v>0</v>
      </c>
      <c r="G157" s="38">
        <v>0.76</v>
      </c>
      <c r="H157" s="73">
        <f t="shared" si="6"/>
        <v>-962.69896166777676</v>
      </c>
    </row>
    <row r="158" spans="3:8" x14ac:dyDescent="0.2">
      <c r="C158" s="47">
        <v>142</v>
      </c>
      <c r="D158" s="70">
        <f t="shared" si="7"/>
        <v>0</v>
      </c>
      <c r="G158" s="38">
        <v>0.76500000000000001</v>
      </c>
      <c r="H158" s="73">
        <f t="shared" si="6"/>
        <v>-967.37717080961215</v>
      </c>
    </row>
    <row r="159" spans="3:8" x14ac:dyDescent="0.2">
      <c r="C159" s="47">
        <v>143</v>
      </c>
      <c r="D159" s="70">
        <f t="shared" si="7"/>
        <v>0</v>
      </c>
      <c r="G159" s="38">
        <v>0.77</v>
      </c>
      <c r="H159" s="73">
        <f t="shared" si="6"/>
        <v>-972.03256832556849</v>
      </c>
    </row>
    <row r="160" spans="3:8" x14ac:dyDescent="0.2">
      <c r="C160" s="47">
        <v>144</v>
      </c>
      <c r="D160" s="70">
        <f t="shared" si="7"/>
        <v>0</v>
      </c>
      <c r="G160" s="38">
        <v>0.77500000000000002</v>
      </c>
      <c r="H160" s="73">
        <f t="shared" si="6"/>
        <v>-976.66533422270845</v>
      </c>
    </row>
    <row r="161" spans="3:8" x14ac:dyDescent="0.2">
      <c r="C161" s="47">
        <v>145</v>
      </c>
      <c r="D161" s="70">
        <f t="shared" si="7"/>
        <v>0</v>
      </c>
      <c r="G161" s="38">
        <v>0.78</v>
      </c>
      <c r="H161" s="73">
        <f t="shared" si="6"/>
        <v>-981.27564656267077</v>
      </c>
    </row>
    <row r="162" spans="3:8" x14ac:dyDescent="0.2">
      <c r="C162" s="47">
        <v>146</v>
      </c>
      <c r="D162" s="70">
        <f t="shared" si="7"/>
        <v>0</v>
      </c>
      <c r="G162" s="38">
        <v>0.78500000000000003</v>
      </c>
      <c r="H162" s="73">
        <f t="shared" si="6"/>
        <v>-985.86368148826409</v>
      </c>
    </row>
    <row r="163" spans="3:8" x14ac:dyDescent="0.2">
      <c r="C163" s="47">
        <v>147</v>
      </c>
      <c r="D163" s="70">
        <f t="shared" si="7"/>
        <v>0</v>
      </c>
      <c r="G163" s="38">
        <v>0.79</v>
      </c>
      <c r="H163" s="73">
        <f t="shared" si="6"/>
        <v>-990.42961324961868</v>
      </c>
    </row>
    <row r="164" spans="3:8" x14ac:dyDescent="0.2">
      <c r="C164" s="47">
        <v>148</v>
      </c>
      <c r="D164" s="70">
        <f t="shared" si="7"/>
        <v>0</v>
      </c>
      <c r="G164" s="38">
        <v>0.79500000000000004</v>
      </c>
      <c r="H164" s="73">
        <f t="shared" si="6"/>
        <v>-994.97361422991139</v>
      </c>
    </row>
    <row r="165" spans="3:8" x14ac:dyDescent="0.2">
      <c r="C165" s="47">
        <v>149</v>
      </c>
      <c r="D165" s="70">
        <f t="shared" si="7"/>
        <v>0</v>
      </c>
      <c r="G165" s="38">
        <v>0.8</v>
      </c>
      <c r="H165" s="73">
        <f t="shared" si="6"/>
        <v>-999.49585497066698</v>
      </c>
    </row>
    <row r="166" spans="3:8" x14ac:dyDescent="0.2">
      <c r="C166" s="47">
        <v>150</v>
      </c>
      <c r="D166" s="70">
        <f t="shared" si="7"/>
        <v>0</v>
      </c>
      <c r="G166" s="38">
        <v>0.80500000000000005</v>
      </c>
      <c r="H166" s="73">
        <f t="shared" ref="H166:H197" si="8">XNPV(G166,$E$5:$E$9,$D$5:$D$9)</f>
        <v>-1003.9965041966466</v>
      </c>
    </row>
    <row r="167" spans="3:8" x14ac:dyDescent="0.2">
      <c r="C167" s="47">
        <v>151</v>
      </c>
      <c r="D167" s="70">
        <f t="shared" si="7"/>
        <v>0</v>
      </c>
      <c r="G167" s="38">
        <v>0.81</v>
      </c>
      <c r="H167" s="73">
        <f t="shared" si="8"/>
        <v>-1008.4757288403296</v>
      </c>
    </row>
    <row r="168" spans="3:8" x14ac:dyDescent="0.2">
      <c r="C168" s="47">
        <v>152</v>
      </c>
      <c r="D168" s="70">
        <f t="shared" si="7"/>
        <v>0</v>
      </c>
      <c r="G168" s="38">
        <v>0.81499999999999995</v>
      </c>
      <c r="H168" s="73">
        <f t="shared" si="8"/>
        <v>-1012.9336940659972</v>
      </c>
    </row>
    <row r="169" spans="3:8" x14ac:dyDescent="0.2">
      <c r="C169" s="47">
        <v>153</v>
      </c>
      <c r="D169" s="70">
        <f t="shared" si="7"/>
        <v>0</v>
      </c>
      <c r="G169" s="38">
        <v>0.82</v>
      </c>
      <c r="H169" s="73">
        <f t="shared" si="8"/>
        <v>-1017.3705632934272</v>
      </c>
    </row>
    <row r="170" spans="3:8" x14ac:dyDescent="0.2">
      <c r="C170" s="47">
        <v>154</v>
      </c>
      <c r="D170" s="70">
        <f t="shared" si="7"/>
        <v>0</v>
      </c>
      <c r="G170" s="38">
        <v>0.82499999999999996</v>
      </c>
      <c r="H170" s="73">
        <f t="shared" si="8"/>
        <v>-1021.7864982212039</v>
      </c>
    </row>
    <row r="171" spans="3:8" x14ac:dyDescent="0.2">
      <c r="C171" s="47">
        <v>155</v>
      </c>
      <c r="D171" s="70">
        <f t="shared" si="7"/>
        <v>0</v>
      </c>
      <c r="G171" s="38">
        <v>0.83</v>
      </c>
      <c r="H171" s="73">
        <f t="shared" si="8"/>
        <v>-1026.1816588496515</v>
      </c>
    </row>
    <row r="172" spans="3:8" x14ac:dyDescent="0.2">
      <c r="C172" s="47">
        <v>156</v>
      </c>
      <c r="D172" s="70">
        <f t="shared" si="7"/>
        <v>0</v>
      </c>
      <c r="G172" s="38">
        <v>0.83499999999999996</v>
      </c>
      <c r="H172" s="73">
        <f t="shared" si="8"/>
        <v>-1030.5562035034013</v>
      </c>
    </row>
    <row r="173" spans="3:8" x14ac:dyDescent="0.2">
      <c r="C173" s="47">
        <v>157</v>
      </c>
      <c r="D173" s="70">
        <f t="shared" si="7"/>
        <v>0</v>
      </c>
      <c r="G173" s="38">
        <v>0.84</v>
      </c>
      <c r="H173" s="73">
        <f t="shared" si="8"/>
        <v>-1034.9102888535954</v>
      </c>
    </row>
    <row r="174" spans="3:8" x14ac:dyDescent="0.2">
      <c r="C174" s="47">
        <v>158</v>
      </c>
      <c r="D174" s="70">
        <f t="shared" si="7"/>
        <v>0</v>
      </c>
      <c r="G174" s="38">
        <v>0.84499999999999997</v>
      </c>
      <c r="H174" s="73">
        <f t="shared" si="8"/>
        <v>-1039.2440699397339</v>
      </c>
    </row>
    <row r="175" spans="3:8" x14ac:dyDescent="0.2">
      <c r="C175" s="47">
        <v>159</v>
      </c>
      <c r="D175" s="70">
        <f t="shared" si="7"/>
        <v>0</v>
      </c>
      <c r="G175" s="38">
        <v>0.85</v>
      </c>
      <c r="H175" s="73">
        <f t="shared" si="8"/>
        <v>-1043.5577001911779</v>
      </c>
    </row>
    <row r="176" spans="3:8" x14ac:dyDescent="0.2">
      <c r="C176" s="47">
        <v>160</v>
      </c>
      <c r="D176" s="70">
        <f t="shared" si="7"/>
        <v>0</v>
      </c>
      <c r="G176" s="38">
        <v>0.85499999999999998</v>
      </c>
      <c r="H176" s="73">
        <f t="shared" si="8"/>
        <v>-1047.8513314483055</v>
      </c>
    </row>
    <row r="177" spans="3:8" x14ac:dyDescent="0.2">
      <c r="C177" s="47">
        <v>161</v>
      </c>
      <c r="D177" s="70">
        <f t="shared" si="7"/>
        <v>0</v>
      </c>
      <c r="G177" s="38">
        <v>0.86</v>
      </c>
      <c r="H177" s="73">
        <f t="shared" si="8"/>
        <v>-1052.1251139833366</v>
      </c>
    </row>
    <row r="178" spans="3:8" x14ac:dyDescent="0.2">
      <c r="C178" s="47">
        <v>162</v>
      </c>
      <c r="D178" s="70">
        <f t="shared" si="7"/>
        <v>0</v>
      </c>
      <c r="G178" s="38">
        <v>0.86499999999999999</v>
      </c>
      <c r="H178" s="73">
        <f t="shared" si="8"/>
        <v>-1056.3791965208256</v>
      </c>
    </row>
    <row r="179" spans="3:8" x14ac:dyDescent="0.2">
      <c r="C179" s="47">
        <v>163</v>
      </c>
      <c r="D179" s="70">
        <f t="shared" si="7"/>
        <v>0</v>
      </c>
      <c r="G179" s="38">
        <v>0.87</v>
      </c>
      <c r="H179" s="73">
        <f t="shared" si="8"/>
        <v>-1060.6137262578306</v>
      </c>
    </row>
    <row r="180" spans="3:8" x14ac:dyDescent="0.2">
      <c r="C180" s="47">
        <v>164</v>
      </c>
      <c r="D180" s="70">
        <f t="shared" si="7"/>
        <v>0</v>
      </c>
      <c r="G180" s="38">
        <v>0.875</v>
      </c>
      <c r="H180" s="73">
        <f t="shared" si="8"/>
        <v>-1064.8288488837666</v>
      </c>
    </row>
    <row r="181" spans="3:8" x14ac:dyDescent="0.2">
      <c r="C181" s="47">
        <v>165</v>
      </c>
      <c r="D181" s="70">
        <f t="shared" si="7"/>
        <v>0</v>
      </c>
      <c r="G181" s="38">
        <v>0.88</v>
      </c>
      <c r="H181" s="73">
        <f t="shared" si="8"/>
        <v>-1069.0247085999501</v>
      </c>
    </row>
    <row r="182" spans="3:8" x14ac:dyDescent="0.2">
      <c r="C182" s="47">
        <v>166</v>
      </c>
      <c r="D182" s="70">
        <f t="shared" si="7"/>
        <v>0</v>
      </c>
      <c r="G182" s="38">
        <v>0.88500000000000001</v>
      </c>
      <c r="H182" s="73">
        <f t="shared" si="8"/>
        <v>-1073.2014481388301</v>
      </c>
    </row>
    <row r="183" spans="3:8" x14ac:dyDescent="0.2">
      <c r="C183" s="47">
        <v>167</v>
      </c>
      <c r="D183" s="70">
        <f t="shared" si="7"/>
        <v>0</v>
      </c>
      <c r="G183" s="38">
        <v>0.89</v>
      </c>
      <c r="H183" s="73">
        <f t="shared" si="8"/>
        <v>-1077.3592087829293</v>
      </c>
    </row>
    <row r="184" spans="3:8" x14ac:dyDescent="0.2">
      <c r="C184" s="47">
        <v>168</v>
      </c>
      <c r="D184" s="70">
        <f t="shared" si="7"/>
        <v>0</v>
      </c>
      <c r="G184" s="38">
        <v>0.89500000000000002</v>
      </c>
      <c r="H184" s="73">
        <f t="shared" si="8"/>
        <v>-1081.498130383477</v>
      </c>
    </row>
    <row r="185" spans="3:8" x14ac:dyDescent="0.2">
      <c r="C185" s="47">
        <v>169</v>
      </c>
      <c r="D185" s="70">
        <f t="shared" si="7"/>
        <v>0</v>
      </c>
      <c r="G185" s="38">
        <v>0.9</v>
      </c>
      <c r="H185" s="73">
        <f t="shared" si="8"/>
        <v>-1085.6183513787703</v>
      </c>
    </row>
    <row r="186" spans="3:8" x14ac:dyDescent="0.2">
      <c r="C186" s="47">
        <v>170</v>
      </c>
      <c r="D186" s="70">
        <f t="shared" si="7"/>
        <v>0</v>
      </c>
      <c r="G186" s="38">
        <v>0.90500000000000003</v>
      </c>
      <c r="H186" s="73">
        <f t="shared" si="8"/>
        <v>-1089.7200088122356</v>
      </c>
    </row>
    <row r="187" spans="3:8" x14ac:dyDescent="0.2">
      <c r="C187" s="47">
        <v>171</v>
      </c>
      <c r="D187" s="70">
        <f t="shared" si="7"/>
        <v>0</v>
      </c>
      <c r="G187" s="38">
        <v>0.91</v>
      </c>
      <c r="H187" s="73">
        <f t="shared" si="8"/>
        <v>-1093.8032383502175</v>
      </c>
    </row>
    <row r="188" spans="3:8" x14ac:dyDescent="0.2">
      <c r="C188" s="47">
        <v>172</v>
      </c>
      <c r="D188" s="70">
        <f t="shared" si="7"/>
        <v>0</v>
      </c>
      <c r="G188" s="38">
        <v>0.91500000000000004</v>
      </c>
      <c r="H188" s="73">
        <f t="shared" si="8"/>
        <v>-1097.8681742994972</v>
      </c>
    </row>
    <row r="189" spans="3:8" x14ac:dyDescent="0.2">
      <c r="C189" s="47">
        <v>173</v>
      </c>
      <c r="D189" s="70">
        <f t="shared" si="7"/>
        <v>0</v>
      </c>
      <c r="G189" s="38">
        <v>0.92</v>
      </c>
      <c r="H189" s="73">
        <f t="shared" si="8"/>
        <v>-1101.9149496245341</v>
      </c>
    </row>
    <row r="190" spans="3:8" x14ac:dyDescent="0.2">
      <c r="C190" s="47">
        <v>174</v>
      </c>
      <c r="D190" s="70">
        <f t="shared" si="7"/>
        <v>0</v>
      </c>
      <c r="G190" s="38">
        <v>0.92500000000000004</v>
      </c>
      <c r="H190" s="73">
        <f t="shared" si="8"/>
        <v>-1105.9436959644509</v>
      </c>
    </row>
    <row r="191" spans="3:8" x14ac:dyDescent="0.2">
      <c r="C191" s="47">
        <v>175</v>
      </c>
      <c r="D191" s="70">
        <f t="shared" si="7"/>
        <v>0</v>
      </c>
      <c r="G191" s="38">
        <v>0.93</v>
      </c>
      <c r="H191" s="73">
        <f t="shared" si="8"/>
        <v>-1109.9545436497556</v>
      </c>
    </row>
    <row r="192" spans="3:8" x14ac:dyDescent="0.2">
      <c r="C192" s="47">
        <v>176</v>
      </c>
      <c r="D192" s="70">
        <f t="shared" si="7"/>
        <v>0</v>
      </c>
      <c r="G192" s="38">
        <v>0.93500000000000005</v>
      </c>
      <c r="H192" s="73">
        <f t="shared" si="8"/>
        <v>-1113.9476217188062</v>
      </c>
    </row>
    <row r="193" spans="3:8" x14ac:dyDescent="0.2">
      <c r="C193" s="47">
        <v>177</v>
      </c>
      <c r="D193" s="70">
        <f t="shared" si="7"/>
        <v>0</v>
      </c>
      <c r="G193" s="38">
        <v>0.94</v>
      </c>
      <c r="H193" s="73">
        <f t="shared" si="8"/>
        <v>-1117.9230579340331</v>
      </c>
    </row>
    <row r="194" spans="3:8" x14ac:dyDescent="0.2">
      <c r="C194" s="47">
        <v>178</v>
      </c>
      <c r="D194" s="70">
        <f t="shared" si="7"/>
        <v>0</v>
      </c>
      <c r="G194" s="38">
        <v>0.94499999999999995</v>
      </c>
      <c r="H194" s="73">
        <f t="shared" si="8"/>
        <v>-1121.8809787979062</v>
      </c>
    </row>
    <row r="195" spans="3:8" x14ac:dyDescent="0.2">
      <c r="C195" s="47">
        <v>179</v>
      </c>
      <c r="D195" s="70">
        <f t="shared" si="7"/>
        <v>0</v>
      </c>
      <c r="G195" s="38">
        <v>0.95</v>
      </c>
      <c r="H195" s="73">
        <f t="shared" si="8"/>
        <v>-1125.8215095686687</v>
      </c>
    </row>
    <row r="196" spans="3:8" x14ac:dyDescent="0.2">
      <c r="C196" s="47">
        <v>180</v>
      </c>
      <c r="D196" s="70">
        <f t="shared" si="7"/>
        <v>0</v>
      </c>
      <c r="G196" s="38">
        <v>0.95499999999999996</v>
      </c>
      <c r="H196" s="73">
        <f t="shared" si="8"/>
        <v>-1129.7447742758284</v>
      </c>
    </row>
    <row r="197" spans="3:8" x14ac:dyDescent="0.2">
      <c r="C197" s="47">
        <v>181</v>
      </c>
      <c r="D197" s="70">
        <f t="shared" si="7"/>
        <v>0</v>
      </c>
      <c r="G197" s="38">
        <v>0.96</v>
      </c>
      <c r="H197" s="73">
        <f t="shared" si="8"/>
        <v>-1133.6508957354185</v>
      </c>
    </row>
    <row r="198" spans="3:8" x14ac:dyDescent="0.2">
      <c r="C198" s="47">
        <v>182</v>
      </c>
      <c r="D198" s="70">
        <f t="shared" si="7"/>
        <v>0</v>
      </c>
      <c r="G198" s="38">
        <v>0.96499999999999997</v>
      </c>
      <c r="H198" s="73">
        <f t="shared" ref="H198:H205" si="9">XNPV(G198,$E$5:$E$9,$D$5:$D$9)</f>
        <v>-1137.5399955650303</v>
      </c>
    </row>
    <row r="199" spans="3:8" x14ac:dyDescent="0.2">
      <c r="C199" s="47">
        <v>183</v>
      </c>
      <c r="D199" s="70">
        <f t="shared" si="7"/>
        <v>0</v>
      </c>
      <c r="G199" s="38">
        <v>0.97</v>
      </c>
      <c r="H199" s="73">
        <f t="shared" si="9"/>
        <v>-1141.4121941986168</v>
      </c>
    </row>
    <row r="200" spans="3:8" x14ac:dyDescent="0.2">
      <c r="C200" s="47">
        <v>184</v>
      </c>
      <c r="D200" s="70">
        <f t="shared" si="7"/>
        <v>0</v>
      </c>
      <c r="G200" s="38">
        <v>0.97499999999999998</v>
      </c>
      <c r="H200" s="73">
        <f t="shared" si="9"/>
        <v>-1145.267610901082</v>
      </c>
    </row>
    <row r="201" spans="3:8" x14ac:dyDescent="0.2">
      <c r="C201" s="47">
        <v>185</v>
      </c>
      <c r="D201" s="70">
        <f t="shared" si="7"/>
        <v>0</v>
      </c>
      <c r="G201" s="38">
        <v>0.98</v>
      </c>
      <c r="H201" s="73">
        <f t="shared" si="9"/>
        <v>-1149.1063637826467</v>
      </c>
    </row>
    <row r="202" spans="3:8" x14ac:dyDescent="0.2">
      <c r="C202" s="47">
        <v>186</v>
      </c>
      <c r="D202" s="70">
        <f t="shared" si="7"/>
        <v>0</v>
      </c>
      <c r="G202" s="38">
        <v>0.98499999999999999</v>
      </c>
      <c r="H202" s="73">
        <f t="shared" si="9"/>
        <v>-1152.9285698130057</v>
      </c>
    </row>
    <row r="203" spans="3:8" x14ac:dyDescent="0.2">
      <c r="C203" s="47">
        <v>187</v>
      </c>
      <c r="D203" s="70">
        <f t="shared" si="7"/>
        <v>0</v>
      </c>
      <c r="G203" s="38">
        <v>0.99</v>
      </c>
      <c r="H203" s="73">
        <f t="shared" si="9"/>
        <v>-1156.7343448352744</v>
      </c>
    </row>
    <row r="204" spans="3:8" x14ac:dyDescent="0.2">
      <c r="C204" s="47">
        <v>188</v>
      </c>
      <c r="D204" s="70">
        <f t="shared" si="7"/>
        <v>0</v>
      </c>
      <c r="G204" s="38">
        <v>0.995</v>
      </c>
      <c r="H204" s="73">
        <f t="shared" si="9"/>
        <v>-1160.5238035797258</v>
      </c>
    </row>
    <row r="205" spans="3:8" ht="13.5" thickBot="1" x14ac:dyDescent="0.25">
      <c r="C205" s="47">
        <v>189</v>
      </c>
      <c r="D205" s="70">
        <f t="shared" si="7"/>
        <v>0</v>
      </c>
      <c r="G205" s="39">
        <v>1</v>
      </c>
      <c r="H205" s="74">
        <f t="shared" si="9"/>
        <v>-1164.2970596773303</v>
      </c>
    </row>
    <row r="206" spans="3:8" x14ac:dyDescent="0.2">
      <c r="C206" s="47">
        <v>190</v>
      </c>
      <c r="D206" s="70">
        <f t="shared" si="7"/>
        <v>0</v>
      </c>
    </row>
    <row r="207" spans="3:8" x14ac:dyDescent="0.2">
      <c r="C207" s="47">
        <v>191</v>
      </c>
      <c r="D207" s="70">
        <f t="shared" si="7"/>
        <v>0</v>
      </c>
    </row>
    <row r="208" spans="3:8" x14ac:dyDescent="0.2">
      <c r="C208" s="47">
        <v>192</v>
      </c>
      <c r="D208" s="70">
        <f t="shared" si="7"/>
        <v>0</v>
      </c>
    </row>
    <row r="209" spans="3:4" x14ac:dyDescent="0.2">
      <c r="C209" s="47">
        <v>193</v>
      </c>
      <c r="D209" s="70">
        <f t="shared" ref="D209:D272" si="10">IF(ISERROR(VLOOKUP(C209,flujoscaja,4,FALSE)),0,VLOOKUP(C209,flujoscaja,4,FALSE))</f>
        <v>0</v>
      </c>
    </row>
    <row r="210" spans="3:4" x14ac:dyDescent="0.2">
      <c r="C210" s="47">
        <v>194</v>
      </c>
      <c r="D210" s="70">
        <f t="shared" si="10"/>
        <v>0</v>
      </c>
    </row>
    <row r="211" spans="3:4" x14ac:dyDescent="0.2">
      <c r="C211" s="47">
        <v>195</v>
      </c>
      <c r="D211" s="70">
        <f t="shared" si="10"/>
        <v>0</v>
      </c>
    </row>
    <row r="212" spans="3:4" x14ac:dyDescent="0.2">
      <c r="C212" s="47">
        <v>196</v>
      </c>
      <c r="D212" s="70">
        <f t="shared" si="10"/>
        <v>0</v>
      </c>
    </row>
    <row r="213" spans="3:4" x14ac:dyDescent="0.2">
      <c r="C213" s="47">
        <v>197</v>
      </c>
      <c r="D213" s="70">
        <f t="shared" si="10"/>
        <v>0</v>
      </c>
    </row>
    <row r="214" spans="3:4" x14ac:dyDescent="0.2">
      <c r="C214" s="47">
        <v>198</v>
      </c>
      <c r="D214" s="70">
        <f t="shared" si="10"/>
        <v>0</v>
      </c>
    </row>
    <row r="215" spans="3:4" x14ac:dyDescent="0.2">
      <c r="C215" s="47">
        <v>199</v>
      </c>
      <c r="D215" s="70">
        <f t="shared" si="10"/>
        <v>0</v>
      </c>
    </row>
    <row r="216" spans="3:4" x14ac:dyDescent="0.2">
      <c r="C216" s="47">
        <v>200</v>
      </c>
      <c r="D216" s="70">
        <f t="shared" si="10"/>
        <v>0</v>
      </c>
    </row>
    <row r="217" spans="3:4" x14ac:dyDescent="0.2">
      <c r="C217" s="47">
        <v>201</v>
      </c>
      <c r="D217" s="70">
        <f t="shared" si="10"/>
        <v>0</v>
      </c>
    </row>
    <row r="218" spans="3:4" x14ac:dyDescent="0.2">
      <c r="C218" s="47">
        <v>202</v>
      </c>
      <c r="D218" s="70">
        <f t="shared" si="10"/>
        <v>0</v>
      </c>
    </row>
    <row r="219" spans="3:4" x14ac:dyDescent="0.2">
      <c r="C219" s="47">
        <v>203</v>
      </c>
      <c r="D219" s="70">
        <f t="shared" si="10"/>
        <v>0</v>
      </c>
    </row>
    <row r="220" spans="3:4" x14ac:dyDescent="0.2">
      <c r="C220" s="47">
        <v>204</v>
      </c>
      <c r="D220" s="70">
        <f t="shared" si="10"/>
        <v>0</v>
      </c>
    </row>
    <row r="221" spans="3:4" x14ac:dyDescent="0.2">
      <c r="C221" s="47">
        <v>205</v>
      </c>
      <c r="D221" s="70">
        <f t="shared" si="10"/>
        <v>0</v>
      </c>
    </row>
    <row r="222" spans="3:4" x14ac:dyDescent="0.2">
      <c r="C222" s="47">
        <v>206</v>
      </c>
      <c r="D222" s="70">
        <f t="shared" si="10"/>
        <v>0</v>
      </c>
    </row>
    <row r="223" spans="3:4" x14ac:dyDescent="0.2">
      <c r="C223" s="47">
        <v>207</v>
      </c>
      <c r="D223" s="70">
        <f t="shared" si="10"/>
        <v>0</v>
      </c>
    </row>
    <row r="224" spans="3:4" x14ac:dyDescent="0.2">
      <c r="C224" s="47">
        <v>208</v>
      </c>
      <c r="D224" s="70">
        <f t="shared" si="10"/>
        <v>0</v>
      </c>
    </row>
    <row r="225" spans="3:4" x14ac:dyDescent="0.2">
      <c r="C225" s="47">
        <v>209</v>
      </c>
      <c r="D225" s="70">
        <f t="shared" si="10"/>
        <v>0</v>
      </c>
    </row>
    <row r="226" spans="3:4" x14ac:dyDescent="0.2">
      <c r="C226" s="47">
        <v>210</v>
      </c>
      <c r="D226" s="70">
        <f t="shared" si="10"/>
        <v>0</v>
      </c>
    </row>
    <row r="227" spans="3:4" x14ac:dyDescent="0.2">
      <c r="C227" s="47">
        <v>211</v>
      </c>
      <c r="D227" s="70">
        <f t="shared" si="10"/>
        <v>0</v>
      </c>
    </row>
    <row r="228" spans="3:4" x14ac:dyDescent="0.2">
      <c r="C228" s="47">
        <v>212</v>
      </c>
      <c r="D228" s="70">
        <f t="shared" si="10"/>
        <v>0</v>
      </c>
    </row>
    <row r="229" spans="3:4" x14ac:dyDescent="0.2">
      <c r="C229" s="47">
        <v>213</v>
      </c>
      <c r="D229" s="70">
        <f t="shared" si="10"/>
        <v>0</v>
      </c>
    </row>
    <row r="230" spans="3:4" x14ac:dyDescent="0.2">
      <c r="C230" s="47">
        <v>214</v>
      </c>
      <c r="D230" s="70">
        <f t="shared" si="10"/>
        <v>0</v>
      </c>
    </row>
    <row r="231" spans="3:4" x14ac:dyDescent="0.2">
      <c r="C231" s="47">
        <v>215</v>
      </c>
      <c r="D231" s="70">
        <f t="shared" si="10"/>
        <v>0</v>
      </c>
    </row>
    <row r="232" spans="3:4" x14ac:dyDescent="0.2">
      <c r="C232" s="47">
        <v>216</v>
      </c>
      <c r="D232" s="70">
        <f t="shared" si="10"/>
        <v>0</v>
      </c>
    </row>
    <row r="233" spans="3:4" x14ac:dyDescent="0.2">
      <c r="C233" s="47">
        <v>217</v>
      </c>
      <c r="D233" s="70">
        <f t="shared" si="10"/>
        <v>0</v>
      </c>
    </row>
    <row r="234" spans="3:4" x14ac:dyDescent="0.2">
      <c r="C234" s="47">
        <v>218</v>
      </c>
      <c r="D234" s="70">
        <f t="shared" si="10"/>
        <v>0</v>
      </c>
    </row>
    <row r="235" spans="3:4" x14ac:dyDescent="0.2">
      <c r="C235" s="47">
        <v>219</v>
      </c>
      <c r="D235" s="70">
        <f t="shared" si="10"/>
        <v>0</v>
      </c>
    </row>
    <row r="236" spans="3:4" x14ac:dyDescent="0.2">
      <c r="C236" s="47">
        <v>220</v>
      </c>
      <c r="D236" s="70">
        <f t="shared" si="10"/>
        <v>0</v>
      </c>
    </row>
    <row r="237" spans="3:4" x14ac:dyDescent="0.2">
      <c r="C237" s="47">
        <v>221</v>
      </c>
      <c r="D237" s="70">
        <f t="shared" si="10"/>
        <v>0</v>
      </c>
    </row>
    <row r="238" spans="3:4" x14ac:dyDescent="0.2">
      <c r="C238" s="47">
        <v>222</v>
      </c>
      <c r="D238" s="70">
        <f t="shared" si="10"/>
        <v>0</v>
      </c>
    </row>
    <row r="239" spans="3:4" x14ac:dyDescent="0.2">
      <c r="C239" s="47">
        <v>223</v>
      </c>
      <c r="D239" s="70">
        <f t="shared" si="10"/>
        <v>0</v>
      </c>
    </row>
    <row r="240" spans="3:4" x14ac:dyDescent="0.2">
      <c r="C240" s="47">
        <v>224</v>
      </c>
      <c r="D240" s="70">
        <f t="shared" si="10"/>
        <v>0</v>
      </c>
    </row>
    <row r="241" spans="3:4" x14ac:dyDescent="0.2">
      <c r="C241" s="47">
        <v>225</v>
      </c>
      <c r="D241" s="70">
        <f t="shared" si="10"/>
        <v>0</v>
      </c>
    </row>
    <row r="242" spans="3:4" x14ac:dyDescent="0.2">
      <c r="C242" s="47">
        <v>226</v>
      </c>
      <c r="D242" s="70">
        <f t="shared" si="10"/>
        <v>0</v>
      </c>
    </row>
    <row r="243" spans="3:4" x14ac:dyDescent="0.2">
      <c r="C243" s="47">
        <v>227</v>
      </c>
      <c r="D243" s="70">
        <f t="shared" si="10"/>
        <v>0</v>
      </c>
    </row>
    <row r="244" spans="3:4" x14ac:dyDescent="0.2">
      <c r="C244" s="47">
        <v>228</v>
      </c>
      <c r="D244" s="70">
        <f t="shared" si="10"/>
        <v>0</v>
      </c>
    </row>
    <row r="245" spans="3:4" x14ac:dyDescent="0.2">
      <c r="C245" s="47">
        <v>229</v>
      </c>
      <c r="D245" s="70">
        <f t="shared" si="10"/>
        <v>0</v>
      </c>
    </row>
    <row r="246" spans="3:4" x14ac:dyDescent="0.2">
      <c r="C246" s="47">
        <v>230</v>
      </c>
      <c r="D246" s="70">
        <f t="shared" si="10"/>
        <v>0</v>
      </c>
    </row>
    <row r="247" spans="3:4" x14ac:dyDescent="0.2">
      <c r="C247" s="47">
        <v>231</v>
      </c>
      <c r="D247" s="70">
        <f t="shared" si="10"/>
        <v>0</v>
      </c>
    </row>
    <row r="248" spans="3:4" x14ac:dyDescent="0.2">
      <c r="C248" s="47">
        <v>232</v>
      </c>
      <c r="D248" s="70">
        <f t="shared" si="10"/>
        <v>0</v>
      </c>
    </row>
    <row r="249" spans="3:4" x14ac:dyDescent="0.2">
      <c r="C249" s="47">
        <v>233</v>
      </c>
      <c r="D249" s="70">
        <f t="shared" si="10"/>
        <v>0</v>
      </c>
    </row>
    <row r="250" spans="3:4" x14ac:dyDescent="0.2">
      <c r="C250" s="47">
        <v>234</v>
      </c>
      <c r="D250" s="70">
        <f t="shared" si="10"/>
        <v>0</v>
      </c>
    </row>
    <row r="251" spans="3:4" x14ac:dyDescent="0.2">
      <c r="C251" s="47">
        <v>235</v>
      </c>
      <c r="D251" s="70">
        <f t="shared" si="10"/>
        <v>0</v>
      </c>
    </row>
    <row r="252" spans="3:4" x14ac:dyDescent="0.2">
      <c r="C252" s="47">
        <v>236</v>
      </c>
      <c r="D252" s="70">
        <f t="shared" si="10"/>
        <v>0</v>
      </c>
    </row>
    <row r="253" spans="3:4" x14ac:dyDescent="0.2">
      <c r="C253" s="47">
        <v>237</v>
      </c>
      <c r="D253" s="70">
        <f t="shared" si="10"/>
        <v>0</v>
      </c>
    </row>
    <row r="254" spans="3:4" x14ac:dyDescent="0.2">
      <c r="C254" s="47">
        <v>238</v>
      </c>
      <c r="D254" s="70">
        <f t="shared" si="10"/>
        <v>0</v>
      </c>
    </row>
    <row r="255" spans="3:4" x14ac:dyDescent="0.2">
      <c r="C255" s="47">
        <v>239</v>
      </c>
      <c r="D255" s="70">
        <f t="shared" si="10"/>
        <v>0</v>
      </c>
    </row>
    <row r="256" spans="3:4" x14ac:dyDescent="0.2">
      <c r="C256" s="47">
        <v>240</v>
      </c>
      <c r="D256" s="70">
        <f t="shared" si="10"/>
        <v>0</v>
      </c>
    </row>
    <row r="257" spans="3:4" x14ac:dyDescent="0.2">
      <c r="C257" s="47">
        <v>241</v>
      </c>
      <c r="D257" s="70">
        <f t="shared" si="10"/>
        <v>0</v>
      </c>
    </row>
    <row r="258" spans="3:4" x14ac:dyDescent="0.2">
      <c r="C258" s="47">
        <v>242</v>
      </c>
      <c r="D258" s="70">
        <f t="shared" si="10"/>
        <v>0</v>
      </c>
    </row>
    <row r="259" spans="3:4" x14ac:dyDescent="0.2">
      <c r="C259" s="47">
        <v>243</v>
      </c>
      <c r="D259" s="70">
        <f t="shared" si="10"/>
        <v>0</v>
      </c>
    </row>
    <row r="260" spans="3:4" x14ac:dyDescent="0.2">
      <c r="C260" s="47">
        <v>244</v>
      </c>
      <c r="D260" s="70">
        <f t="shared" si="10"/>
        <v>0</v>
      </c>
    </row>
    <row r="261" spans="3:4" x14ac:dyDescent="0.2">
      <c r="C261" s="47">
        <v>245</v>
      </c>
      <c r="D261" s="70">
        <f t="shared" si="10"/>
        <v>0</v>
      </c>
    </row>
    <row r="262" spans="3:4" x14ac:dyDescent="0.2">
      <c r="C262" s="47">
        <v>246</v>
      </c>
      <c r="D262" s="70">
        <f t="shared" si="10"/>
        <v>0</v>
      </c>
    </row>
    <row r="263" spans="3:4" x14ac:dyDescent="0.2">
      <c r="C263" s="47">
        <v>247</v>
      </c>
      <c r="D263" s="70">
        <f t="shared" si="10"/>
        <v>0</v>
      </c>
    </row>
    <row r="264" spans="3:4" x14ac:dyDescent="0.2">
      <c r="C264" s="47">
        <v>248</v>
      </c>
      <c r="D264" s="70">
        <f t="shared" si="10"/>
        <v>0</v>
      </c>
    </row>
    <row r="265" spans="3:4" x14ac:dyDescent="0.2">
      <c r="C265" s="47">
        <v>249</v>
      </c>
      <c r="D265" s="70">
        <f t="shared" si="10"/>
        <v>0</v>
      </c>
    </row>
    <row r="266" spans="3:4" x14ac:dyDescent="0.2">
      <c r="C266" s="47">
        <v>250</v>
      </c>
      <c r="D266" s="70">
        <f t="shared" si="10"/>
        <v>0</v>
      </c>
    </row>
    <row r="267" spans="3:4" x14ac:dyDescent="0.2">
      <c r="C267" s="47">
        <v>251</v>
      </c>
      <c r="D267" s="70">
        <f t="shared" si="10"/>
        <v>0</v>
      </c>
    </row>
    <row r="268" spans="3:4" x14ac:dyDescent="0.2">
      <c r="C268" s="47">
        <v>252</v>
      </c>
      <c r="D268" s="70">
        <f t="shared" si="10"/>
        <v>0</v>
      </c>
    </row>
    <row r="269" spans="3:4" x14ac:dyDescent="0.2">
      <c r="C269" s="47">
        <v>253</v>
      </c>
      <c r="D269" s="70">
        <f t="shared" si="10"/>
        <v>0</v>
      </c>
    </row>
    <row r="270" spans="3:4" x14ac:dyDescent="0.2">
      <c r="C270" s="47">
        <v>254</v>
      </c>
      <c r="D270" s="70">
        <f t="shared" si="10"/>
        <v>0</v>
      </c>
    </row>
    <row r="271" spans="3:4" x14ac:dyDescent="0.2">
      <c r="C271" s="47">
        <v>255</v>
      </c>
      <c r="D271" s="70">
        <f t="shared" si="10"/>
        <v>0</v>
      </c>
    </row>
    <row r="272" spans="3:4" x14ac:dyDescent="0.2">
      <c r="C272" s="47">
        <v>256</v>
      </c>
      <c r="D272" s="70">
        <f t="shared" si="10"/>
        <v>0</v>
      </c>
    </row>
    <row r="273" spans="3:4" x14ac:dyDescent="0.2">
      <c r="C273" s="47">
        <v>257</v>
      </c>
      <c r="D273" s="70">
        <f t="shared" ref="D273:D336" si="11">IF(ISERROR(VLOOKUP(C273,flujoscaja,4,FALSE)),0,VLOOKUP(C273,flujoscaja,4,FALSE))</f>
        <v>0</v>
      </c>
    </row>
    <row r="274" spans="3:4" x14ac:dyDescent="0.2">
      <c r="C274" s="47">
        <v>258</v>
      </c>
      <c r="D274" s="70">
        <f t="shared" si="11"/>
        <v>0</v>
      </c>
    </row>
    <row r="275" spans="3:4" x14ac:dyDescent="0.2">
      <c r="C275" s="47">
        <v>259</v>
      </c>
      <c r="D275" s="70">
        <f t="shared" si="11"/>
        <v>1000</v>
      </c>
    </row>
    <row r="276" spans="3:4" x14ac:dyDescent="0.2">
      <c r="C276" s="47">
        <v>260</v>
      </c>
      <c r="D276" s="70">
        <f t="shared" si="11"/>
        <v>0</v>
      </c>
    </row>
    <row r="277" spans="3:4" x14ac:dyDescent="0.2">
      <c r="C277" s="47">
        <v>261</v>
      </c>
      <c r="D277" s="70">
        <f t="shared" si="11"/>
        <v>0</v>
      </c>
    </row>
    <row r="278" spans="3:4" x14ac:dyDescent="0.2">
      <c r="C278" s="47">
        <v>262</v>
      </c>
      <c r="D278" s="70">
        <f t="shared" si="11"/>
        <v>0</v>
      </c>
    </row>
    <row r="279" spans="3:4" x14ac:dyDescent="0.2">
      <c r="C279" s="47">
        <v>263</v>
      </c>
      <c r="D279" s="70">
        <f t="shared" si="11"/>
        <v>0</v>
      </c>
    </row>
    <row r="280" spans="3:4" x14ac:dyDescent="0.2">
      <c r="C280" s="47">
        <v>264</v>
      </c>
      <c r="D280" s="70">
        <f t="shared" si="11"/>
        <v>0</v>
      </c>
    </row>
    <row r="281" spans="3:4" x14ac:dyDescent="0.2">
      <c r="C281" s="47">
        <v>265</v>
      </c>
      <c r="D281" s="70">
        <f t="shared" si="11"/>
        <v>0</v>
      </c>
    </row>
    <row r="282" spans="3:4" x14ac:dyDescent="0.2">
      <c r="C282" s="47">
        <v>266</v>
      </c>
      <c r="D282" s="70">
        <f t="shared" si="11"/>
        <v>0</v>
      </c>
    </row>
    <row r="283" spans="3:4" x14ac:dyDescent="0.2">
      <c r="C283" s="47">
        <v>267</v>
      </c>
      <c r="D283" s="70">
        <f t="shared" si="11"/>
        <v>0</v>
      </c>
    </row>
    <row r="284" spans="3:4" x14ac:dyDescent="0.2">
      <c r="C284" s="47">
        <v>268</v>
      </c>
      <c r="D284" s="70">
        <f t="shared" si="11"/>
        <v>0</v>
      </c>
    </row>
    <row r="285" spans="3:4" x14ac:dyDescent="0.2">
      <c r="C285" s="47">
        <v>269</v>
      </c>
      <c r="D285" s="70">
        <f t="shared" si="11"/>
        <v>0</v>
      </c>
    </row>
    <row r="286" spans="3:4" x14ac:dyDescent="0.2">
      <c r="C286" s="47">
        <v>270</v>
      </c>
      <c r="D286" s="70">
        <f t="shared" si="11"/>
        <v>0</v>
      </c>
    </row>
    <row r="287" spans="3:4" x14ac:dyDescent="0.2">
      <c r="C287" s="47">
        <v>271</v>
      </c>
      <c r="D287" s="70">
        <f t="shared" si="11"/>
        <v>0</v>
      </c>
    </row>
    <row r="288" spans="3:4" x14ac:dyDescent="0.2">
      <c r="C288" s="47">
        <v>272</v>
      </c>
      <c r="D288" s="70">
        <f t="shared" si="11"/>
        <v>0</v>
      </c>
    </row>
    <row r="289" spans="3:4" x14ac:dyDescent="0.2">
      <c r="C289" s="47">
        <v>273</v>
      </c>
      <c r="D289" s="70">
        <f t="shared" si="11"/>
        <v>0</v>
      </c>
    </row>
    <row r="290" spans="3:4" x14ac:dyDescent="0.2">
      <c r="C290" s="47">
        <v>274</v>
      </c>
      <c r="D290" s="70">
        <f t="shared" si="11"/>
        <v>0</v>
      </c>
    </row>
    <row r="291" spans="3:4" x14ac:dyDescent="0.2">
      <c r="C291" s="47">
        <v>275</v>
      </c>
      <c r="D291" s="70">
        <f t="shared" si="11"/>
        <v>0</v>
      </c>
    </row>
    <row r="292" spans="3:4" x14ac:dyDescent="0.2">
      <c r="C292" s="47">
        <v>276</v>
      </c>
      <c r="D292" s="70">
        <f t="shared" si="11"/>
        <v>0</v>
      </c>
    </row>
    <row r="293" spans="3:4" x14ac:dyDescent="0.2">
      <c r="C293" s="47">
        <v>277</v>
      </c>
      <c r="D293" s="70">
        <f t="shared" si="11"/>
        <v>0</v>
      </c>
    </row>
    <row r="294" spans="3:4" x14ac:dyDescent="0.2">
      <c r="C294" s="47">
        <v>278</v>
      </c>
      <c r="D294" s="70">
        <f t="shared" si="11"/>
        <v>0</v>
      </c>
    </row>
    <row r="295" spans="3:4" x14ac:dyDescent="0.2">
      <c r="C295" s="47">
        <v>279</v>
      </c>
      <c r="D295" s="70">
        <f t="shared" si="11"/>
        <v>0</v>
      </c>
    </row>
    <row r="296" spans="3:4" x14ac:dyDescent="0.2">
      <c r="C296" s="47">
        <v>280</v>
      </c>
      <c r="D296" s="70">
        <f t="shared" si="11"/>
        <v>0</v>
      </c>
    </row>
    <row r="297" spans="3:4" x14ac:dyDescent="0.2">
      <c r="C297" s="47">
        <v>281</v>
      </c>
      <c r="D297" s="70">
        <f t="shared" si="11"/>
        <v>0</v>
      </c>
    </row>
    <row r="298" spans="3:4" x14ac:dyDescent="0.2">
      <c r="C298" s="47">
        <v>282</v>
      </c>
      <c r="D298" s="70">
        <f t="shared" si="11"/>
        <v>0</v>
      </c>
    </row>
    <row r="299" spans="3:4" x14ac:dyDescent="0.2">
      <c r="C299" s="47">
        <v>283</v>
      </c>
      <c r="D299" s="70">
        <f t="shared" si="11"/>
        <v>0</v>
      </c>
    </row>
    <row r="300" spans="3:4" x14ac:dyDescent="0.2">
      <c r="C300" s="47">
        <v>284</v>
      </c>
      <c r="D300" s="70">
        <f t="shared" si="11"/>
        <v>0</v>
      </c>
    </row>
    <row r="301" spans="3:4" x14ac:dyDescent="0.2">
      <c r="C301" s="47">
        <v>285</v>
      </c>
      <c r="D301" s="70">
        <f t="shared" si="11"/>
        <v>0</v>
      </c>
    </row>
    <row r="302" spans="3:4" x14ac:dyDescent="0.2">
      <c r="C302" s="47">
        <v>286</v>
      </c>
      <c r="D302" s="70">
        <f t="shared" si="11"/>
        <v>0</v>
      </c>
    </row>
    <row r="303" spans="3:4" x14ac:dyDescent="0.2">
      <c r="C303" s="47">
        <v>287</v>
      </c>
      <c r="D303" s="70">
        <f t="shared" si="11"/>
        <v>0</v>
      </c>
    </row>
    <row r="304" spans="3:4" x14ac:dyDescent="0.2">
      <c r="C304" s="47">
        <v>288</v>
      </c>
      <c r="D304" s="70">
        <f t="shared" si="11"/>
        <v>0</v>
      </c>
    </row>
    <row r="305" spans="3:4" x14ac:dyDescent="0.2">
      <c r="C305" s="47">
        <v>289</v>
      </c>
      <c r="D305" s="70">
        <f t="shared" si="11"/>
        <v>0</v>
      </c>
    </row>
    <row r="306" spans="3:4" x14ac:dyDescent="0.2">
      <c r="C306" s="47">
        <v>290</v>
      </c>
      <c r="D306" s="70">
        <f t="shared" si="11"/>
        <v>0</v>
      </c>
    </row>
    <row r="307" spans="3:4" x14ac:dyDescent="0.2">
      <c r="C307" s="47">
        <v>291</v>
      </c>
      <c r="D307" s="70">
        <f t="shared" si="11"/>
        <v>0</v>
      </c>
    </row>
    <row r="308" spans="3:4" x14ac:dyDescent="0.2">
      <c r="C308" s="47">
        <v>292</v>
      </c>
      <c r="D308" s="70">
        <f t="shared" si="11"/>
        <v>0</v>
      </c>
    </row>
    <row r="309" spans="3:4" x14ac:dyDescent="0.2">
      <c r="C309" s="47">
        <v>293</v>
      </c>
      <c r="D309" s="70">
        <f t="shared" si="11"/>
        <v>0</v>
      </c>
    </row>
    <row r="310" spans="3:4" x14ac:dyDescent="0.2">
      <c r="C310" s="47">
        <v>294</v>
      </c>
      <c r="D310" s="70">
        <f t="shared" si="11"/>
        <v>0</v>
      </c>
    </row>
    <row r="311" spans="3:4" x14ac:dyDescent="0.2">
      <c r="C311" s="47">
        <v>295</v>
      </c>
      <c r="D311" s="70">
        <f t="shared" si="11"/>
        <v>0</v>
      </c>
    </row>
    <row r="312" spans="3:4" x14ac:dyDescent="0.2">
      <c r="C312" s="47">
        <v>296</v>
      </c>
      <c r="D312" s="70">
        <f t="shared" si="11"/>
        <v>0</v>
      </c>
    </row>
    <row r="313" spans="3:4" x14ac:dyDescent="0.2">
      <c r="C313" s="47">
        <v>297</v>
      </c>
      <c r="D313" s="70">
        <f t="shared" si="11"/>
        <v>0</v>
      </c>
    </row>
    <row r="314" spans="3:4" x14ac:dyDescent="0.2">
      <c r="C314" s="47">
        <v>298</v>
      </c>
      <c r="D314" s="70">
        <f t="shared" si="11"/>
        <v>0</v>
      </c>
    </row>
    <row r="315" spans="3:4" x14ac:dyDescent="0.2">
      <c r="C315" s="47">
        <v>299</v>
      </c>
      <c r="D315" s="70">
        <f t="shared" si="11"/>
        <v>0</v>
      </c>
    </row>
    <row r="316" spans="3:4" x14ac:dyDescent="0.2">
      <c r="C316" s="47">
        <v>300</v>
      </c>
      <c r="D316" s="70">
        <f t="shared" si="11"/>
        <v>0</v>
      </c>
    </row>
    <row r="317" spans="3:4" x14ac:dyDescent="0.2">
      <c r="C317" s="47">
        <v>301</v>
      </c>
      <c r="D317" s="70">
        <f t="shared" si="11"/>
        <v>0</v>
      </c>
    </row>
    <row r="318" spans="3:4" x14ac:dyDescent="0.2">
      <c r="C318" s="47">
        <v>302</v>
      </c>
      <c r="D318" s="70">
        <f t="shared" si="11"/>
        <v>0</v>
      </c>
    </row>
    <row r="319" spans="3:4" x14ac:dyDescent="0.2">
      <c r="C319" s="47">
        <v>303</v>
      </c>
      <c r="D319" s="70">
        <f t="shared" si="11"/>
        <v>0</v>
      </c>
    </row>
    <row r="320" spans="3:4" x14ac:dyDescent="0.2">
      <c r="C320" s="47">
        <v>304</v>
      </c>
      <c r="D320" s="70">
        <f t="shared" si="11"/>
        <v>0</v>
      </c>
    </row>
    <row r="321" spans="3:4" x14ac:dyDescent="0.2">
      <c r="C321" s="47">
        <v>305</v>
      </c>
      <c r="D321" s="70">
        <f t="shared" si="11"/>
        <v>0</v>
      </c>
    </row>
    <row r="322" spans="3:4" x14ac:dyDescent="0.2">
      <c r="C322" s="47">
        <v>306</v>
      </c>
      <c r="D322" s="70">
        <f t="shared" si="11"/>
        <v>0</v>
      </c>
    </row>
    <row r="323" spans="3:4" x14ac:dyDescent="0.2">
      <c r="C323" s="47">
        <v>307</v>
      </c>
      <c r="D323" s="70">
        <f t="shared" si="11"/>
        <v>0</v>
      </c>
    </row>
    <row r="324" spans="3:4" x14ac:dyDescent="0.2">
      <c r="C324" s="47">
        <v>308</v>
      </c>
      <c r="D324" s="70">
        <f t="shared" si="11"/>
        <v>0</v>
      </c>
    </row>
    <row r="325" spans="3:4" x14ac:dyDescent="0.2">
      <c r="C325" s="47">
        <v>309</v>
      </c>
      <c r="D325" s="70">
        <f t="shared" si="11"/>
        <v>0</v>
      </c>
    </row>
    <row r="326" spans="3:4" x14ac:dyDescent="0.2">
      <c r="C326" s="47">
        <v>310</v>
      </c>
      <c r="D326" s="70">
        <f t="shared" si="11"/>
        <v>0</v>
      </c>
    </row>
    <row r="327" spans="3:4" x14ac:dyDescent="0.2">
      <c r="C327" s="47">
        <v>311</v>
      </c>
      <c r="D327" s="70">
        <f t="shared" si="11"/>
        <v>0</v>
      </c>
    </row>
    <row r="328" spans="3:4" x14ac:dyDescent="0.2">
      <c r="C328" s="47">
        <v>312</v>
      </c>
      <c r="D328" s="70">
        <f t="shared" si="11"/>
        <v>0</v>
      </c>
    </row>
    <row r="329" spans="3:4" x14ac:dyDescent="0.2">
      <c r="C329" s="47">
        <v>313</v>
      </c>
      <c r="D329" s="70">
        <f t="shared" si="11"/>
        <v>0</v>
      </c>
    </row>
    <row r="330" spans="3:4" x14ac:dyDescent="0.2">
      <c r="C330" s="47">
        <v>314</v>
      </c>
      <c r="D330" s="70">
        <f t="shared" si="11"/>
        <v>0</v>
      </c>
    </row>
    <row r="331" spans="3:4" x14ac:dyDescent="0.2">
      <c r="C331" s="47">
        <v>315</v>
      </c>
      <c r="D331" s="70">
        <f t="shared" si="11"/>
        <v>0</v>
      </c>
    </row>
    <row r="332" spans="3:4" x14ac:dyDescent="0.2">
      <c r="C332" s="47">
        <v>316</v>
      </c>
      <c r="D332" s="70">
        <f t="shared" si="11"/>
        <v>0</v>
      </c>
    </row>
    <row r="333" spans="3:4" x14ac:dyDescent="0.2">
      <c r="C333" s="47">
        <v>317</v>
      </c>
      <c r="D333" s="70">
        <f t="shared" si="11"/>
        <v>0</v>
      </c>
    </row>
    <row r="334" spans="3:4" x14ac:dyDescent="0.2">
      <c r="C334" s="47">
        <v>318</v>
      </c>
      <c r="D334" s="70">
        <f t="shared" si="11"/>
        <v>0</v>
      </c>
    </row>
    <row r="335" spans="3:4" x14ac:dyDescent="0.2">
      <c r="C335" s="47">
        <v>319</v>
      </c>
      <c r="D335" s="70">
        <f t="shared" si="11"/>
        <v>0</v>
      </c>
    </row>
    <row r="336" spans="3:4" x14ac:dyDescent="0.2">
      <c r="C336" s="47">
        <v>320</v>
      </c>
      <c r="D336" s="70">
        <f t="shared" si="11"/>
        <v>0</v>
      </c>
    </row>
    <row r="337" spans="3:4" x14ac:dyDescent="0.2">
      <c r="C337" s="47">
        <v>321</v>
      </c>
      <c r="D337" s="70">
        <f t="shared" ref="D337:D400" si="12">IF(ISERROR(VLOOKUP(C337,flujoscaja,4,FALSE)),0,VLOOKUP(C337,flujoscaja,4,FALSE))</f>
        <v>0</v>
      </c>
    </row>
    <row r="338" spans="3:4" x14ac:dyDescent="0.2">
      <c r="C338" s="47">
        <v>322</v>
      </c>
      <c r="D338" s="70">
        <f t="shared" si="12"/>
        <v>0</v>
      </c>
    </row>
    <row r="339" spans="3:4" x14ac:dyDescent="0.2">
      <c r="C339" s="47">
        <v>323</v>
      </c>
      <c r="D339" s="70">
        <f t="shared" si="12"/>
        <v>0</v>
      </c>
    </row>
    <row r="340" spans="3:4" x14ac:dyDescent="0.2">
      <c r="C340" s="47">
        <v>324</v>
      </c>
      <c r="D340" s="70">
        <f t="shared" si="12"/>
        <v>0</v>
      </c>
    </row>
    <row r="341" spans="3:4" x14ac:dyDescent="0.2">
      <c r="C341" s="47">
        <v>325</v>
      </c>
      <c r="D341" s="70">
        <f t="shared" si="12"/>
        <v>0</v>
      </c>
    </row>
    <row r="342" spans="3:4" x14ac:dyDescent="0.2">
      <c r="C342" s="47">
        <v>326</v>
      </c>
      <c r="D342" s="70">
        <f t="shared" si="12"/>
        <v>0</v>
      </c>
    </row>
    <row r="343" spans="3:4" x14ac:dyDescent="0.2">
      <c r="C343" s="47">
        <v>327</v>
      </c>
      <c r="D343" s="70">
        <f t="shared" si="12"/>
        <v>0</v>
      </c>
    </row>
    <row r="344" spans="3:4" x14ac:dyDescent="0.2">
      <c r="C344" s="47">
        <v>328</v>
      </c>
      <c r="D344" s="70">
        <f t="shared" si="12"/>
        <v>0</v>
      </c>
    </row>
    <row r="345" spans="3:4" x14ac:dyDescent="0.2">
      <c r="C345" s="47">
        <v>329</v>
      </c>
      <c r="D345" s="70">
        <f t="shared" si="12"/>
        <v>0</v>
      </c>
    </row>
    <row r="346" spans="3:4" x14ac:dyDescent="0.2">
      <c r="C346" s="47">
        <v>330</v>
      </c>
      <c r="D346" s="70">
        <f t="shared" si="12"/>
        <v>0</v>
      </c>
    </row>
    <row r="347" spans="3:4" x14ac:dyDescent="0.2">
      <c r="C347" s="47">
        <v>331</v>
      </c>
      <c r="D347" s="70">
        <f t="shared" si="12"/>
        <v>0</v>
      </c>
    </row>
    <row r="348" spans="3:4" x14ac:dyDescent="0.2">
      <c r="C348" s="47">
        <v>332</v>
      </c>
      <c r="D348" s="70">
        <f t="shared" si="12"/>
        <v>0</v>
      </c>
    </row>
    <row r="349" spans="3:4" x14ac:dyDescent="0.2">
      <c r="C349" s="47">
        <v>333</v>
      </c>
      <c r="D349" s="70">
        <f t="shared" si="12"/>
        <v>0</v>
      </c>
    </row>
    <row r="350" spans="3:4" x14ac:dyDescent="0.2">
      <c r="C350" s="47">
        <v>334</v>
      </c>
      <c r="D350" s="70">
        <f t="shared" si="12"/>
        <v>0</v>
      </c>
    </row>
    <row r="351" spans="3:4" x14ac:dyDescent="0.2">
      <c r="C351" s="47">
        <v>335</v>
      </c>
      <c r="D351" s="70">
        <f t="shared" si="12"/>
        <v>0</v>
      </c>
    </row>
    <row r="352" spans="3:4" x14ac:dyDescent="0.2">
      <c r="C352" s="47">
        <v>336</v>
      </c>
      <c r="D352" s="70">
        <f t="shared" si="12"/>
        <v>0</v>
      </c>
    </row>
    <row r="353" spans="3:4" x14ac:dyDescent="0.2">
      <c r="C353" s="47">
        <v>337</v>
      </c>
      <c r="D353" s="70">
        <f t="shared" si="12"/>
        <v>0</v>
      </c>
    </row>
    <row r="354" spans="3:4" x14ac:dyDescent="0.2">
      <c r="C354" s="47">
        <v>338</v>
      </c>
      <c r="D354" s="70">
        <f t="shared" si="12"/>
        <v>0</v>
      </c>
    </row>
    <row r="355" spans="3:4" x14ac:dyDescent="0.2">
      <c r="C355" s="47">
        <v>339</v>
      </c>
      <c r="D355" s="70">
        <f t="shared" si="12"/>
        <v>0</v>
      </c>
    </row>
    <row r="356" spans="3:4" x14ac:dyDescent="0.2">
      <c r="C356" s="47">
        <v>340</v>
      </c>
      <c r="D356" s="70">
        <f t="shared" si="12"/>
        <v>0</v>
      </c>
    </row>
    <row r="357" spans="3:4" x14ac:dyDescent="0.2">
      <c r="C357" s="47">
        <v>341</v>
      </c>
      <c r="D357" s="70">
        <f t="shared" si="12"/>
        <v>0</v>
      </c>
    </row>
    <row r="358" spans="3:4" x14ac:dyDescent="0.2">
      <c r="C358" s="47">
        <v>342</v>
      </c>
      <c r="D358" s="70">
        <f t="shared" si="12"/>
        <v>0</v>
      </c>
    </row>
    <row r="359" spans="3:4" x14ac:dyDescent="0.2">
      <c r="C359" s="47">
        <v>343</v>
      </c>
      <c r="D359" s="70">
        <f t="shared" si="12"/>
        <v>0</v>
      </c>
    </row>
    <row r="360" spans="3:4" x14ac:dyDescent="0.2">
      <c r="C360" s="47">
        <v>344</v>
      </c>
      <c r="D360" s="70">
        <f t="shared" si="12"/>
        <v>0</v>
      </c>
    </row>
    <row r="361" spans="3:4" x14ac:dyDescent="0.2">
      <c r="C361" s="47">
        <v>345</v>
      </c>
      <c r="D361" s="70">
        <f t="shared" si="12"/>
        <v>0</v>
      </c>
    </row>
    <row r="362" spans="3:4" x14ac:dyDescent="0.2">
      <c r="C362" s="47">
        <v>346</v>
      </c>
      <c r="D362" s="70">
        <f t="shared" si="12"/>
        <v>0</v>
      </c>
    </row>
    <row r="363" spans="3:4" x14ac:dyDescent="0.2">
      <c r="C363" s="47">
        <v>347</v>
      </c>
      <c r="D363" s="70">
        <f t="shared" si="12"/>
        <v>0</v>
      </c>
    </row>
    <row r="364" spans="3:4" x14ac:dyDescent="0.2">
      <c r="C364" s="47">
        <v>348</v>
      </c>
      <c r="D364" s="70">
        <f t="shared" si="12"/>
        <v>0</v>
      </c>
    </row>
    <row r="365" spans="3:4" x14ac:dyDescent="0.2">
      <c r="C365" s="47">
        <v>349</v>
      </c>
      <c r="D365" s="70">
        <f t="shared" si="12"/>
        <v>0</v>
      </c>
    </row>
    <row r="366" spans="3:4" x14ac:dyDescent="0.2">
      <c r="C366" s="47">
        <v>350</v>
      </c>
      <c r="D366" s="70">
        <f t="shared" si="12"/>
        <v>0</v>
      </c>
    </row>
    <row r="367" spans="3:4" x14ac:dyDescent="0.2">
      <c r="C367" s="47">
        <v>351</v>
      </c>
      <c r="D367" s="70">
        <f t="shared" si="12"/>
        <v>0</v>
      </c>
    </row>
    <row r="368" spans="3:4" x14ac:dyDescent="0.2">
      <c r="C368" s="47">
        <v>352</v>
      </c>
      <c r="D368" s="70">
        <f t="shared" si="12"/>
        <v>0</v>
      </c>
    </row>
    <row r="369" spans="3:4" x14ac:dyDescent="0.2">
      <c r="C369" s="47">
        <v>353</v>
      </c>
      <c r="D369" s="70">
        <f t="shared" si="12"/>
        <v>0</v>
      </c>
    </row>
    <row r="370" spans="3:4" x14ac:dyDescent="0.2">
      <c r="C370" s="47">
        <v>354</v>
      </c>
      <c r="D370" s="70">
        <f t="shared" si="12"/>
        <v>0</v>
      </c>
    </row>
    <row r="371" spans="3:4" x14ac:dyDescent="0.2">
      <c r="C371" s="47">
        <v>355</v>
      </c>
      <c r="D371" s="70">
        <f t="shared" si="12"/>
        <v>0</v>
      </c>
    </row>
    <row r="372" spans="3:4" x14ac:dyDescent="0.2">
      <c r="C372" s="47">
        <v>356</v>
      </c>
      <c r="D372" s="70">
        <f t="shared" si="12"/>
        <v>0</v>
      </c>
    </row>
    <row r="373" spans="3:4" x14ac:dyDescent="0.2">
      <c r="C373" s="47">
        <v>357</v>
      </c>
      <c r="D373" s="70">
        <f t="shared" si="12"/>
        <v>0</v>
      </c>
    </row>
    <row r="374" spans="3:4" x14ac:dyDescent="0.2">
      <c r="C374" s="47">
        <v>358</v>
      </c>
      <c r="D374" s="70">
        <f t="shared" si="12"/>
        <v>0</v>
      </c>
    </row>
    <row r="375" spans="3:4" x14ac:dyDescent="0.2">
      <c r="C375" s="47">
        <v>359</v>
      </c>
      <c r="D375" s="70">
        <f t="shared" si="12"/>
        <v>0</v>
      </c>
    </row>
    <row r="376" spans="3:4" x14ac:dyDescent="0.2">
      <c r="C376" s="47">
        <v>360</v>
      </c>
      <c r="D376" s="70">
        <f t="shared" si="12"/>
        <v>0</v>
      </c>
    </row>
    <row r="377" spans="3:4" x14ac:dyDescent="0.2">
      <c r="C377" s="47">
        <v>361</v>
      </c>
      <c r="D377" s="70">
        <f t="shared" si="12"/>
        <v>0</v>
      </c>
    </row>
    <row r="378" spans="3:4" x14ac:dyDescent="0.2">
      <c r="C378" s="47">
        <v>362</v>
      </c>
      <c r="D378" s="70">
        <f t="shared" si="12"/>
        <v>0</v>
      </c>
    </row>
    <row r="379" spans="3:4" x14ac:dyDescent="0.2">
      <c r="C379" s="47">
        <v>363</v>
      </c>
      <c r="D379" s="70">
        <f t="shared" si="12"/>
        <v>0</v>
      </c>
    </row>
    <row r="380" spans="3:4" x14ac:dyDescent="0.2">
      <c r="C380" s="47">
        <v>364</v>
      </c>
      <c r="D380" s="70">
        <f t="shared" si="12"/>
        <v>0</v>
      </c>
    </row>
    <row r="381" spans="3:4" x14ac:dyDescent="0.2">
      <c r="C381" s="47">
        <v>365</v>
      </c>
      <c r="D381" s="70">
        <f t="shared" si="12"/>
        <v>0</v>
      </c>
    </row>
    <row r="382" spans="3:4" x14ac:dyDescent="0.2">
      <c r="C382" s="47">
        <v>366</v>
      </c>
      <c r="D382" s="70">
        <f t="shared" si="12"/>
        <v>0</v>
      </c>
    </row>
    <row r="383" spans="3:4" x14ac:dyDescent="0.2">
      <c r="C383" s="47">
        <v>367</v>
      </c>
      <c r="D383" s="70">
        <f t="shared" si="12"/>
        <v>0</v>
      </c>
    </row>
    <row r="384" spans="3:4" x14ac:dyDescent="0.2">
      <c r="C384" s="47">
        <v>368</v>
      </c>
      <c r="D384" s="70">
        <f t="shared" si="12"/>
        <v>0</v>
      </c>
    </row>
    <row r="385" spans="3:4" x14ac:dyDescent="0.2">
      <c r="C385" s="47">
        <v>369</v>
      </c>
      <c r="D385" s="70">
        <f t="shared" si="12"/>
        <v>0</v>
      </c>
    </row>
    <row r="386" spans="3:4" x14ac:dyDescent="0.2">
      <c r="C386" s="47">
        <v>370</v>
      </c>
      <c r="D386" s="70">
        <f t="shared" si="12"/>
        <v>0</v>
      </c>
    </row>
    <row r="387" spans="3:4" x14ac:dyDescent="0.2">
      <c r="C387" s="47">
        <v>371</v>
      </c>
      <c r="D387" s="70">
        <f t="shared" si="12"/>
        <v>0</v>
      </c>
    </row>
    <row r="388" spans="3:4" x14ac:dyDescent="0.2">
      <c r="C388" s="47">
        <v>372</v>
      </c>
      <c r="D388" s="70">
        <f t="shared" si="12"/>
        <v>0</v>
      </c>
    </row>
    <row r="389" spans="3:4" x14ac:dyDescent="0.2">
      <c r="C389" s="47">
        <v>373</v>
      </c>
      <c r="D389" s="70">
        <f t="shared" si="12"/>
        <v>0</v>
      </c>
    </row>
    <row r="390" spans="3:4" x14ac:dyDescent="0.2">
      <c r="C390" s="47">
        <v>374</v>
      </c>
      <c r="D390" s="70">
        <f t="shared" si="12"/>
        <v>0</v>
      </c>
    </row>
    <row r="391" spans="3:4" x14ac:dyDescent="0.2">
      <c r="C391" s="47">
        <v>375</v>
      </c>
      <c r="D391" s="70">
        <f t="shared" si="12"/>
        <v>0</v>
      </c>
    </row>
    <row r="392" spans="3:4" x14ac:dyDescent="0.2">
      <c r="C392" s="47">
        <v>376</v>
      </c>
      <c r="D392" s="70">
        <f t="shared" si="12"/>
        <v>0</v>
      </c>
    </row>
    <row r="393" spans="3:4" x14ac:dyDescent="0.2">
      <c r="C393" s="47">
        <v>377</v>
      </c>
      <c r="D393" s="70">
        <f t="shared" si="12"/>
        <v>0</v>
      </c>
    </row>
    <row r="394" spans="3:4" x14ac:dyDescent="0.2">
      <c r="C394" s="47">
        <v>378</v>
      </c>
      <c r="D394" s="70">
        <f t="shared" si="12"/>
        <v>0</v>
      </c>
    </row>
    <row r="395" spans="3:4" x14ac:dyDescent="0.2">
      <c r="C395" s="47">
        <v>379</v>
      </c>
      <c r="D395" s="70">
        <f t="shared" si="12"/>
        <v>0</v>
      </c>
    </row>
    <row r="396" spans="3:4" x14ac:dyDescent="0.2">
      <c r="C396" s="47">
        <v>380</v>
      </c>
      <c r="D396" s="70">
        <f t="shared" si="12"/>
        <v>0</v>
      </c>
    </row>
    <row r="397" spans="3:4" x14ac:dyDescent="0.2">
      <c r="C397" s="47">
        <v>381</v>
      </c>
      <c r="D397" s="70">
        <f t="shared" si="12"/>
        <v>0</v>
      </c>
    </row>
    <row r="398" spans="3:4" x14ac:dyDescent="0.2">
      <c r="C398" s="47">
        <v>382</v>
      </c>
      <c r="D398" s="70">
        <f t="shared" si="12"/>
        <v>0</v>
      </c>
    </row>
    <row r="399" spans="3:4" x14ac:dyDescent="0.2">
      <c r="C399" s="47">
        <v>383</v>
      </c>
      <c r="D399" s="70">
        <f t="shared" si="12"/>
        <v>0</v>
      </c>
    </row>
    <row r="400" spans="3:4" x14ac:dyDescent="0.2">
      <c r="C400" s="47">
        <v>384</v>
      </c>
      <c r="D400" s="70">
        <f t="shared" si="12"/>
        <v>0</v>
      </c>
    </row>
    <row r="401" spans="3:4" x14ac:dyDescent="0.2">
      <c r="C401" s="47">
        <v>385</v>
      </c>
      <c r="D401" s="70">
        <f t="shared" ref="D401:D450" si="13">IF(ISERROR(VLOOKUP(C401,flujoscaja,4,FALSE)),0,VLOOKUP(C401,flujoscaja,4,FALSE))</f>
        <v>0</v>
      </c>
    </row>
    <row r="402" spans="3:4" x14ac:dyDescent="0.2">
      <c r="C402" s="47">
        <v>386</v>
      </c>
      <c r="D402" s="70">
        <f t="shared" si="13"/>
        <v>0</v>
      </c>
    </row>
    <row r="403" spans="3:4" x14ac:dyDescent="0.2">
      <c r="C403" s="47">
        <v>387</v>
      </c>
      <c r="D403" s="70">
        <f t="shared" si="13"/>
        <v>0</v>
      </c>
    </row>
    <row r="404" spans="3:4" x14ac:dyDescent="0.2">
      <c r="C404" s="47">
        <v>388</v>
      </c>
      <c r="D404" s="70">
        <f t="shared" si="13"/>
        <v>0</v>
      </c>
    </row>
    <row r="405" spans="3:4" x14ac:dyDescent="0.2">
      <c r="C405" s="47">
        <v>389</v>
      </c>
      <c r="D405" s="70">
        <f t="shared" si="13"/>
        <v>0</v>
      </c>
    </row>
    <row r="406" spans="3:4" x14ac:dyDescent="0.2">
      <c r="C406" s="47">
        <v>390</v>
      </c>
      <c r="D406" s="70">
        <f t="shared" si="13"/>
        <v>0</v>
      </c>
    </row>
    <row r="407" spans="3:4" x14ac:dyDescent="0.2">
      <c r="C407" s="47">
        <v>391</v>
      </c>
      <c r="D407" s="70">
        <f t="shared" si="13"/>
        <v>0</v>
      </c>
    </row>
    <row r="408" spans="3:4" x14ac:dyDescent="0.2">
      <c r="C408" s="47">
        <v>392</v>
      </c>
      <c r="D408" s="70">
        <f t="shared" si="13"/>
        <v>0</v>
      </c>
    </row>
    <row r="409" spans="3:4" x14ac:dyDescent="0.2">
      <c r="C409" s="47">
        <v>393</v>
      </c>
      <c r="D409" s="70">
        <f t="shared" si="13"/>
        <v>0</v>
      </c>
    </row>
    <row r="410" spans="3:4" x14ac:dyDescent="0.2">
      <c r="C410" s="47">
        <v>394</v>
      </c>
      <c r="D410" s="70">
        <f t="shared" si="13"/>
        <v>0</v>
      </c>
    </row>
    <row r="411" spans="3:4" x14ac:dyDescent="0.2">
      <c r="C411" s="47">
        <v>395</v>
      </c>
      <c r="D411" s="70">
        <f t="shared" si="13"/>
        <v>0</v>
      </c>
    </row>
    <row r="412" spans="3:4" x14ac:dyDescent="0.2">
      <c r="C412" s="47">
        <v>396</v>
      </c>
      <c r="D412" s="70">
        <f t="shared" si="13"/>
        <v>0</v>
      </c>
    </row>
    <row r="413" spans="3:4" x14ac:dyDescent="0.2">
      <c r="C413" s="47">
        <v>397</v>
      </c>
      <c r="D413" s="70">
        <f t="shared" si="13"/>
        <v>0</v>
      </c>
    </row>
    <row r="414" spans="3:4" x14ac:dyDescent="0.2">
      <c r="C414" s="47">
        <v>398</v>
      </c>
      <c r="D414" s="70">
        <f t="shared" si="13"/>
        <v>0</v>
      </c>
    </row>
    <row r="415" spans="3:4" x14ac:dyDescent="0.2">
      <c r="C415" s="47">
        <v>399</v>
      </c>
      <c r="D415" s="70">
        <f t="shared" si="13"/>
        <v>0</v>
      </c>
    </row>
    <row r="416" spans="3:4" x14ac:dyDescent="0.2">
      <c r="C416" s="47">
        <v>400</v>
      </c>
      <c r="D416" s="70">
        <f t="shared" si="13"/>
        <v>0</v>
      </c>
    </row>
    <row r="417" spans="3:4" x14ac:dyDescent="0.2">
      <c r="C417" s="47">
        <v>401</v>
      </c>
      <c r="D417" s="70">
        <f t="shared" si="13"/>
        <v>0</v>
      </c>
    </row>
    <row r="418" spans="3:4" x14ac:dyDescent="0.2">
      <c r="C418" s="47">
        <v>402</v>
      </c>
      <c r="D418" s="70">
        <f t="shared" si="13"/>
        <v>0</v>
      </c>
    </row>
    <row r="419" spans="3:4" x14ac:dyDescent="0.2">
      <c r="C419" s="47">
        <v>403</v>
      </c>
      <c r="D419" s="70">
        <f t="shared" si="13"/>
        <v>0</v>
      </c>
    </row>
    <row r="420" spans="3:4" x14ac:dyDescent="0.2">
      <c r="C420" s="47">
        <v>404</v>
      </c>
      <c r="D420" s="70">
        <f t="shared" si="13"/>
        <v>0</v>
      </c>
    </row>
    <row r="421" spans="3:4" x14ac:dyDescent="0.2">
      <c r="C421" s="47">
        <v>405</v>
      </c>
      <c r="D421" s="70">
        <f t="shared" si="13"/>
        <v>0</v>
      </c>
    </row>
    <row r="422" spans="3:4" x14ac:dyDescent="0.2">
      <c r="C422" s="47">
        <v>406</v>
      </c>
      <c r="D422" s="70">
        <f t="shared" si="13"/>
        <v>0</v>
      </c>
    </row>
    <row r="423" spans="3:4" x14ac:dyDescent="0.2">
      <c r="C423" s="47">
        <v>407</v>
      </c>
      <c r="D423" s="70">
        <f t="shared" si="13"/>
        <v>0</v>
      </c>
    </row>
    <row r="424" spans="3:4" x14ac:dyDescent="0.2">
      <c r="C424" s="47">
        <v>408</v>
      </c>
      <c r="D424" s="70">
        <f t="shared" si="13"/>
        <v>0</v>
      </c>
    </row>
    <row r="425" spans="3:4" x14ac:dyDescent="0.2">
      <c r="C425" s="47">
        <v>409</v>
      </c>
      <c r="D425" s="70">
        <f t="shared" si="13"/>
        <v>0</v>
      </c>
    </row>
    <row r="426" spans="3:4" x14ac:dyDescent="0.2">
      <c r="C426" s="47">
        <v>410</v>
      </c>
      <c r="D426" s="70">
        <f t="shared" si="13"/>
        <v>0</v>
      </c>
    </row>
    <row r="427" spans="3:4" x14ac:dyDescent="0.2">
      <c r="C427" s="47">
        <v>411</v>
      </c>
      <c r="D427" s="70">
        <f t="shared" si="13"/>
        <v>0</v>
      </c>
    </row>
    <row r="428" spans="3:4" x14ac:dyDescent="0.2">
      <c r="C428" s="47">
        <v>412</v>
      </c>
      <c r="D428" s="70">
        <f t="shared" si="13"/>
        <v>0</v>
      </c>
    </row>
    <row r="429" spans="3:4" x14ac:dyDescent="0.2">
      <c r="C429" s="47">
        <v>413</v>
      </c>
      <c r="D429" s="70">
        <f t="shared" si="13"/>
        <v>0</v>
      </c>
    </row>
    <row r="430" spans="3:4" x14ac:dyDescent="0.2">
      <c r="C430" s="47">
        <v>414</v>
      </c>
      <c r="D430" s="70">
        <f t="shared" si="13"/>
        <v>0</v>
      </c>
    </row>
    <row r="431" spans="3:4" x14ac:dyDescent="0.2">
      <c r="C431" s="47">
        <v>415</v>
      </c>
      <c r="D431" s="70">
        <f t="shared" si="13"/>
        <v>0</v>
      </c>
    </row>
    <row r="432" spans="3:4" x14ac:dyDescent="0.2">
      <c r="C432" s="47">
        <v>416</v>
      </c>
      <c r="D432" s="70">
        <f t="shared" si="13"/>
        <v>0</v>
      </c>
    </row>
    <row r="433" spans="3:4" x14ac:dyDescent="0.2">
      <c r="C433" s="47">
        <v>417</v>
      </c>
      <c r="D433" s="70">
        <f t="shared" si="13"/>
        <v>0</v>
      </c>
    </row>
    <row r="434" spans="3:4" x14ac:dyDescent="0.2">
      <c r="C434" s="47">
        <v>418</v>
      </c>
      <c r="D434" s="70">
        <f t="shared" si="13"/>
        <v>0</v>
      </c>
    </row>
    <row r="435" spans="3:4" x14ac:dyDescent="0.2">
      <c r="C435" s="47">
        <v>419</v>
      </c>
      <c r="D435" s="70">
        <f t="shared" si="13"/>
        <v>0</v>
      </c>
    </row>
    <row r="436" spans="3:4" x14ac:dyDescent="0.2">
      <c r="C436" s="47">
        <v>420</v>
      </c>
      <c r="D436" s="70">
        <f t="shared" si="13"/>
        <v>0</v>
      </c>
    </row>
    <row r="437" spans="3:4" x14ac:dyDescent="0.2">
      <c r="C437" s="47">
        <v>421</v>
      </c>
      <c r="D437" s="70">
        <f t="shared" si="13"/>
        <v>0</v>
      </c>
    </row>
    <row r="438" spans="3:4" x14ac:dyDescent="0.2">
      <c r="C438" s="47">
        <v>422</v>
      </c>
      <c r="D438" s="70">
        <f t="shared" si="13"/>
        <v>0</v>
      </c>
    </row>
    <row r="439" spans="3:4" x14ac:dyDescent="0.2">
      <c r="C439" s="47">
        <v>423</v>
      </c>
      <c r="D439" s="70">
        <f t="shared" si="13"/>
        <v>0</v>
      </c>
    </row>
    <row r="440" spans="3:4" x14ac:dyDescent="0.2">
      <c r="C440" s="47">
        <v>424</v>
      </c>
      <c r="D440" s="70">
        <f t="shared" si="13"/>
        <v>0</v>
      </c>
    </row>
    <row r="441" spans="3:4" x14ac:dyDescent="0.2">
      <c r="C441" s="47">
        <v>425</v>
      </c>
      <c r="D441" s="70">
        <f t="shared" si="13"/>
        <v>0</v>
      </c>
    </row>
    <row r="442" spans="3:4" x14ac:dyDescent="0.2">
      <c r="C442" s="47">
        <v>426</v>
      </c>
      <c r="D442" s="70">
        <f t="shared" si="13"/>
        <v>0</v>
      </c>
    </row>
    <row r="443" spans="3:4" x14ac:dyDescent="0.2">
      <c r="C443" s="47">
        <v>427</v>
      </c>
      <c r="D443" s="70">
        <f t="shared" si="13"/>
        <v>0</v>
      </c>
    </row>
    <row r="444" spans="3:4" x14ac:dyDescent="0.2">
      <c r="C444" s="47">
        <v>428</v>
      </c>
      <c r="D444" s="70">
        <f t="shared" si="13"/>
        <v>0</v>
      </c>
    </row>
    <row r="445" spans="3:4" x14ac:dyDescent="0.2">
      <c r="C445" s="47">
        <v>429</v>
      </c>
      <c r="D445" s="70">
        <f t="shared" si="13"/>
        <v>0</v>
      </c>
    </row>
    <row r="446" spans="3:4" x14ac:dyDescent="0.2">
      <c r="C446" s="47">
        <v>430</v>
      </c>
      <c r="D446" s="70">
        <f t="shared" si="13"/>
        <v>0</v>
      </c>
    </row>
    <row r="447" spans="3:4" x14ac:dyDescent="0.2">
      <c r="C447" s="47">
        <v>431</v>
      </c>
      <c r="D447" s="70">
        <f t="shared" si="13"/>
        <v>0</v>
      </c>
    </row>
    <row r="448" spans="3:4" x14ac:dyDescent="0.2">
      <c r="C448" s="47">
        <v>432</v>
      </c>
      <c r="D448" s="70">
        <f t="shared" si="13"/>
        <v>0</v>
      </c>
    </row>
    <row r="449" spans="3:4" x14ac:dyDescent="0.2">
      <c r="C449" s="47">
        <v>433</v>
      </c>
      <c r="D449" s="70">
        <f t="shared" si="13"/>
        <v>0</v>
      </c>
    </row>
    <row r="450" spans="3:4" ht="13.5" thickBot="1" x14ac:dyDescent="0.25">
      <c r="C450" s="48">
        <v>434</v>
      </c>
      <c r="D450" s="71">
        <f t="shared" si="13"/>
        <v>900</v>
      </c>
    </row>
  </sheetData>
  <mergeCells count="2">
    <mergeCell ref="B2:H2"/>
    <mergeCell ref="J25:L25"/>
  </mergeCells>
  <phoneticPr fontId="2" type="noConversion"/>
  <pageMargins left="0.75" right="0.75" top="1" bottom="1" header="0" footer="0"/>
  <pageSetup paperSize="9"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7"/>
  <sheetViews>
    <sheetView showGridLines="0" workbookViewId="0">
      <selection activeCell="K4" sqref="K4"/>
    </sheetView>
  </sheetViews>
  <sheetFormatPr baseColWidth="10" defaultRowHeight="12.75" x14ac:dyDescent="0.2"/>
  <cols>
    <col min="1" max="1" width="2" style="2" customWidth="1"/>
    <col min="2" max="3" width="11.42578125" style="2"/>
    <col min="4" max="4" width="3.28515625" style="2" customWidth="1"/>
    <col min="5" max="6" width="11.42578125" style="2"/>
    <col min="7" max="7" width="2.85546875" style="2" customWidth="1"/>
    <col min="8" max="16384" width="11.42578125" style="2"/>
  </cols>
  <sheetData>
    <row r="1" spans="1:10" ht="13.5" thickBot="1" x14ac:dyDescent="0.25">
      <c r="A1" s="1" t="s">
        <v>30</v>
      </c>
    </row>
    <row r="2" spans="1:10" ht="19.5" thickBot="1" x14ac:dyDescent="0.35">
      <c r="B2" s="3" t="s">
        <v>17</v>
      </c>
      <c r="C2" s="4"/>
    </row>
    <row r="3" spans="1:10" ht="13.5" thickBot="1" x14ac:dyDescent="0.25"/>
    <row r="4" spans="1:10" x14ac:dyDescent="0.2">
      <c r="I4" s="5" t="s">
        <v>18</v>
      </c>
      <c r="J4" s="6">
        <f>IRR($C$7:$C$27,E10)</f>
        <v>1.5365692035743228E-2</v>
      </c>
    </row>
    <row r="5" spans="1:10" ht="13.5" thickBot="1" x14ac:dyDescent="0.25">
      <c r="I5" s="7" t="s">
        <v>19</v>
      </c>
      <c r="J5" s="8">
        <f>IRR($C$7:$C$27,E40)</f>
        <v>0.16787924605981019</v>
      </c>
    </row>
    <row r="6" spans="1:10" ht="13.5" thickBot="1" x14ac:dyDescent="0.25">
      <c r="B6" s="9" t="s">
        <v>1</v>
      </c>
      <c r="C6" s="10" t="s">
        <v>2</v>
      </c>
      <c r="E6" s="9" t="s">
        <v>16</v>
      </c>
      <c r="F6" s="10" t="s">
        <v>4</v>
      </c>
      <c r="I6" s="11" t="s">
        <v>20</v>
      </c>
      <c r="J6" s="12">
        <f>IRR($C$7:$C$27,E59)</f>
        <v>0.25999569677455781</v>
      </c>
    </row>
    <row r="7" spans="1:10" x14ac:dyDescent="0.2">
      <c r="B7" s="13">
        <v>0</v>
      </c>
      <c r="C7" s="14">
        <v>-365</v>
      </c>
      <c r="E7" s="15">
        <v>0</v>
      </c>
      <c r="F7" s="16">
        <f>NPV(E7,$C$8:$C$27)+$C$7</f>
        <v>35</v>
      </c>
    </row>
    <row r="8" spans="1:10" x14ac:dyDescent="0.2">
      <c r="B8" s="13">
        <v>1</v>
      </c>
      <c r="C8" s="14">
        <v>200</v>
      </c>
      <c r="E8" s="15">
        <v>5.0000000000000001E-3</v>
      </c>
      <c r="F8" s="16">
        <f t="shared" ref="F8:F71" si="0">NPV(E8,$C$8:$C$27)+$C$7</f>
        <v>21.289320788958662</v>
      </c>
    </row>
    <row r="9" spans="1:10" x14ac:dyDescent="0.2">
      <c r="B9" s="13">
        <v>2</v>
      </c>
      <c r="C9" s="14">
        <v>200</v>
      </c>
      <c r="E9" s="15">
        <v>0.01</v>
      </c>
      <c r="F9" s="16">
        <f t="shared" si="0"/>
        <v>9.9293777246321611</v>
      </c>
    </row>
    <row r="10" spans="1:10" x14ac:dyDescent="0.2">
      <c r="B10" s="13">
        <v>3</v>
      </c>
      <c r="C10" s="14">
        <v>200</v>
      </c>
      <c r="E10" s="15">
        <v>1.4999999999999999E-2</v>
      </c>
      <c r="F10" s="16">
        <f t="shared" si="0"/>
        <v>0.60924610157189818</v>
      </c>
    </row>
    <row r="11" spans="1:10" x14ac:dyDescent="0.2">
      <c r="B11" s="13">
        <v>4</v>
      </c>
      <c r="C11" s="14">
        <v>200</v>
      </c>
      <c r="E11" s="15">
        <v>0.02</v>
      </c>
      <c r="F11" s="16">
        <f t="shared" si="0"/>
        <v>-6.944664603542094</v>
      </c>
    </row>
    <row r="12" spans="1:10" x14ac:dyDescent="0.2">
      <c r="B12" s="13">
        <v>5</v>
      </c>
      <c r="C12" s="14">
        <v>200</v>
      </c>
      <c r="E12" s="15">
        <v>2.5000000000000001E-2</v>
      </c>
      <c r="F12" s="16">
        <f t="shared" si="0"/>
        <v>-12.97301080292533</v>
      </c>
    </row>
    <row r="13" spans="1:10" x14ac:dyDescent="0.2">
      <c r="B13" s="13">
        <v>6</v>
      </c>
      <c r="C13" s="14">
        <v>-200</v>
      </c>
      <c r="E13" s="15">
        <v>0.03</v>
      </c>
      <c r="F13" s="16">
        <f t="shared" si="0"/>
        <v>-17.687390802818584</v>
      </c>
    </row>
    <row r="14" spans="1:10" x14ac:dyDescent="0.2">
      <c r="B14" s="13">
        <v>7</v>
      </c>
      <c r="C14" s="14">
        <v>-200</v>
      </c>
      <c r="E14" s="15">
        <v>3.5000000000000003E-2</v>
      </c>
      <c r="F14" s="16">
        <f t="shared" si="0"/>
        <v>-21.273760554623721</v>
      </c>
    </row>
    <row r="15" spans="1:10" x14ac:dyDescent="0.2">
      <c r="B15" s="13">
        <v>8</v>
      </c>
      <c r="C15" s="14">
        <v>-200</v>
      </c>
      <c r="E15" s="15">
        <v>0.04</v>
      </c>
      <c r="F15" s="16">
        <f t="shared" si="0"/>
        <v>-23.895444984006474</v>
      </c>
    </row>
    <row r="16" spans="1:10" x14ac:dyDescent="0.2">
      <c r="B16" s="13">
        <v>9</v>
      </c>
      <c r="C16" s="14">
        <v>-200</v>
      </c>
      <c r="E16" s="15">
        <v>4.4999999999999998E-2</v>
      </c>
      <c r="F16" s="16">
        <f t="shared" si="0"/>
        <v>-25.695793776499954</v>
      </c>
    </row>
    <row r="17" spans="2:6" x14ac:dyDescent="0.2">
      <c r="B17" s="13">
        <v>10</v>
      </c>
      <c r="C17" s="14">
        <v>-200</v>
      </c>
      <c r="E17" s="15">
        <v>0.05</v>
      </c>
      <c r="F17" s="16">
        <f t="shared" si="0"/>
        <v>-26.800524435434454</v>
      </c>
    </row>
    <row r="18" spans="2:6" x14ac:dyDescent="0.2">
      <c r="B18" s="13">
        <v>11</v>
      </c>
      <c r="C18" s="14">
        <v>0</v>
      </c>
      <c r="E18" s="15">
        <v>5.5E-2</v>
      </c>
      <c r="F18" s="16">
        <f t="shared" si="0"/>
        <v>-27.31979013857358</v>
      </c>
    </row>
    <row r="19" spans="2:6" x14ac:dyDescent="0.2">
      <c r="B19" s="13">
        <v>12</v>
      </c>
      <c r="C19" s="14">
        <v>0</v>
      </c>
      <c r="E19" s="15">
        <v>0.06</v>
      </c>
      <c r="F19" s="16">
        <f t="shared" si="0"/>
        <v>-27.350005302220097</v>
      </c>
    </row>
    <row r="20" spans="2:6" x14ac:dyDescent="0.2">
      <c r="B20" s="13">
        <v>13</v>
      </c>
      <c r="C20" s="14">
        <v>0</v>
      </c>
      <c r="E20" s="15">
        <v>6.5000000000000002E-2</v>
      </c>
      <c r="F20" s="16">
        <f t="shared" si="0"/>
        <v>-26.975457727988328</v>
      </c>
    </row>
    <row r="21" spans="2:6" x14ac:dyDescent="0.2">
      <c r="B21" s="13">
        <v>14</v>
      </c>
      <c r="C21" s="14">
        <v>0</v>
      </c>
      <c r="E21" s="15">
        <v>7.0000000000000007E-2</v>
      </c>
      <c r="F21" s="16">
        <f t="shared" si="0"/>
        <v>-26.269732681935352</v>
      </c>
    </row>
    <row r="22" spans="2:6" x14ac:dyDescent="0.2">
      <c r="B22" s="13">
        <v>15</v>
      </c>
      <c r="C22" s="14">
        <v>0</v>
      </c>
      <c r="E22" s="15">
        <v>7.4999999999999997E-2</v>
      </c>
      <c r="F22" s="16">
        <f t="shared" si="0"/>
        <v>-25.29697117247224</v>
      </c>
    </row>
    <row r="23" spans="2:6" x14ac:dyDescent="0.2">
      <c r="B23" s="13">
        <v>16</v>
      </c>
      <c r="C23" s="14">
        <v>0</v>
      </c>
      <c r="E23" s="15">
        <v>0.08</v>
      </c>
      <c r="F23" s="16">
        <f t="shared" si="0"/>
        <v>-24.112981995431937</v>
      </c>
    </row>
    <row r="24" spans="2:6" x14ac:dyDescent="0.2">
      <c r="B24" s="13">
        <v>17</v>
      </c>
      <c r="C24" s="14">
        <v>0</v>
      </c>
      <c r="E24" s="15">
        <v>8.5000000000000006E-2</v>
      </c>
      <c r="F24" s="16">
        <f t="shared" si="0"/>
        <v>-22.766224752320284</v>
      </c>
    </row>
    <row r="25" spans="2:6" x14ac:dyDescent="0.2">
      <c r="B25" s="13">
        <v>18</v>
      </c>
      <c r="C25" s="14">
        <v>0</v>
      </c>
      <c r="E25" s="15">
        <v>0.09</v>
      </c>
      <c r="F25" s="16">
        <f t="shared" si="0"/>
        <v>-21.298678978208159</v>
      </c>
    </row>
    <row r="26" spans="2:6" x14ac:dyDescent="0.2">
      <c r="B26" s="13">
        <v>19</v>
      </c>
      <c r="C26" s="14">
        <v>0</v>
      </c>
      <c r="E26" s="15">
        <v>9.5000000000000001E-2</v>
      </c>
      <c r="F26" s="16">
        <f t="shared" si="0"/>
        <v>-19.746612701640288</v>
      </c>
    </row>
    <row r="27" spans="2:6" ht="13.5" thickBot="1" x14ac:dyDescent="0.25">
      <c r="B27" s="17">
        <v>20</v>
      </c>
      <c r="C27" s="18">
        <v>400</v>
      </c>
      <c r="E27" s="15">
        <v>0.1</v>
      </c>
      <c r="F27" s="16">
        <f t="shared" si="0"/>
        <v>-18.141262167899583</v>
      </c>
    </row>
    <row r="28" spans="2:6" x14ac:dyDescent="0.2">
      <c r="E28" s="15">
        <v>0.105</v>
      </c>
      <c r="F28" s="16">
        <f t="shared" si="0"/>
        <v>-16.509433060827519</v>
      </c>
    </row>
    <row r="29" spans="2:6" x14ac:dyDescent="0.2">
      <c r="E29" s="15">
        <v>0.11</v>
      </c>
      <c r="F29" s="16">
        <f t="shared" si="0"/>
        <v>-14.874032332598063</v>
      </c>
    </row>
    <row r="30" spans="2:6" x14ac:dyDescent="0.2">
      <c r="E30" s="15">
        <v>0.115</v>
      </c>
      <c r="F30" s="16">
        <f t="shared" si="0"/>
        <v>-13.254538674063781</v>
      </c>
    </row>
    <row r="31" spans="2:6" x14ac:dyDescent="0.2">
      <c r="E31" s="15">
        <v>0.12</v>
      </c>
      <c r="F31" s="16">
        <f t="shared" si="0"/>
        <v>-11.66741871189555</v>
      </c>
    </row>
    <row r="32" spans="2:6" x14ac:dyDescent="0.2">
      <c r="E32" s="15">
        <v>0.125</v>
      </c>
      <c r="F32" s="16">
        <f t="shared" si="0"/>
        <v>-10.126495186534839</v>
      </c>
    </row>
    <row r="33" spans="5:6" x14ac:dyDescent="0.2">
      <c r="E33" s="15">
        <v>0.13</v>
      </c>
      <c r="F33" s="16">
        <f t="shared" si="0"/>
        <v>-8.6432726328229137</v>
      </c>
    </row>
    <row r="34" spans="5:6" x14ac:dyDescent="0.2">
      <c r="E34" s="15">
        <v>0.13500000000000001</v>
      </c>
      <c r="F34" s="16">
        <f t="shared" si="0"/>
        <v>-7.2272254406984189</v>
      </c>
    </row>
    <row r="35" spans="5:6" x14ac:dyDescent="0.2">
      <c r="E35" s="15">
        <v>0.14000000000000001</v>
      </c>
      <c r="F35" s="16">
        <f t="shared" si="0"/>
        <v>-5.8860526058246023</v>
      </c>
    </row>
    <row r="36" spans="5:6" x14ac:dyDescent="0.2">
      <c r="E36" s="15">
        <v>0.14499999999999999</v>
      </c>
      <c r="F36" s="16">
        <f t="shared" si="0"/>
        <v>-4.6259029799523432</v>
      </c>
    </row>
    <row r="37" spans="5:6" x14ac:dyDescent="0.2">
      <c r="E37" s="15">
        <v>0.15</v>
      </c>
      <c r="F37" s="16">
        <f t="shared" si="0"/>
        <v>-3.4515743900637972</v>
      </c>
    </row>
    <row r="38" spans="5:6" x14ac:dyDescent="0.2">
      <c r="E38" s="15">
        <v>0.155</v>
      </c>
      <c r="F38" s="16">
        <f t="shared" si="0"/>
        <v>-2.3666896066278582</v>
      </c>
    </row>
    <row r="39" spans="5:6" x14ac:dyDescent="0.2">
      <c r="E39" s="15">
        <v>0.16</v>
      </c>
      <c r="F39" s="16">
        <f t="shared" si="0"/>
        <v>-1.3738517983489373</v>
      </c>
    </row>
    <row r="40" spans="5:6" x14ac:dyDescent="0.2">
      <c r="E40" s="15">
        <v>0.16500000000000001</v>
      </c>
      <c r="F40" s="16">
        <f t="shared" si="0"/>
        <v>-0.47478180808849402</v>
      </c>
    </row>
    <row r="41" spans="5:6" x14ac:dyDescent="0.2">
      <c r="E41" s="15">
        <v>0.17</v>
      </c>
      <c r="F41" s="16">
        <f t="shared" si="0"/>
        <v>0.32956068266378225</v>
      </c>
    </row>
    <row r="42" spans="5:6" x14ac:dyDescent="0.2">
      <c r="E42" s="15">
        <v>0.17499999999999999</v>
      </c>
      <c r="F42" s="16">
        <f t="shared" si="0"/>
        <v>1.0388702695327652</v>
      </c>
    </row>
    <row r="43" spans="5:6" x14ac:dyDescent="0.2">
      <c r="E43" s="15">
        <v>0.18</v>
      </c>
      <c r="F43" s="16">
        <f t="shared" si="0"/>
        <v>1.6534015986684949</v>
      </c>
    </row>
    <row r="44" spans="5:6" x14ac:dyDescent="0.2">
      <c r="E44" s="15">
        <v>0.185</v>
      </c>
      <c r="F44" s="16">
        <f t="shared" si="0"/>
        <v>2.1738863597960858</v>
      </c>
    </row>
    <row r="45" spans="5:6" x14ac:dyDescent="0.2">
      <c r="E45" s="15">
        <v>0.19</v>
      </c>
      <c r="F45" s="16">
        <f t="shared" si="0"/>
        <v>2.6014602240633735</v>
      </c>
    </row>
    <row r="46" spans="5:6" x14ac:dyDescent="0.2">
      <c r="E46" s="15">
        <v>0.19500000000000001</v>
      </c>
      <c r="F46" s="16">
        <f t="shared" si="0"/>
        <v>2.9375985962566915</v>
      </c>
    </row>
    <row r="47" spans="5:6" x14ac:dyDescent="0.2">
      <c r="E47" s="15">
        <v>0.2</v>
      </c>
      <c r="F47" s="16">
        <f t="shared" si="0"/>
        <v>3.1840601787594096</v>
      </c>
    </row>
    <row r="48" spans="5:6" x14ac:dyDescent="0.2">
      <c r="E48" s="15">
        <v>0.20499999999999999</v>
      </c>
      <c r="F48" s="16">
        <f t="shared" si="0"/>
        <v>3.342837457809253</v>
      </c>
    </row>
    <row r="49" spans="5:6" x14ac:dyDescent="0.2">
      <c r="E49" s="15">
        <v>0.21</v>
      </c>
      <c r="F49" s="16">
        <f t="shared" si="0"/>
        <v>3.4161133228531071</v>
      </c>
    </row>
    <row r="50" spans="5:6" x14ac:dyDescent="0.2">
      <c r="E50" s="15">
        <v>0.215</v>
      </c>
      <c r="F50" s="16">
        <f t="shared" si="0"/>
        <v>3.4062231186301233</v>
      </c>
    </row>
    <row r="51" spans="5:6" x14ac:dyDescent="0.2">
      <c r="E51" s="15">
        <v>0.22</v>
      </c>
      <c r="F51" s="16">
        <f t="shared" si="0"/>
        <v>3.3156215083408824</v>
      </c>
    </row>
    <row r="52" spans="5:6" x14ac:dyDescent="0.2">
      <c r="E52" s="15">
        <v>0.22500000000000001</v>
      </c>
      <c r="F52" s="16">
        <f t="shared" si="0"/>
        <v>3.146853596074493</v>
      </c>
    </row>
    <row r="53" spans="5:6" x14ac:dyDescent="0.2">
      <c r="E53" s="15">
        <v>0.23</v>
      </c>
      <c r="F53" s="16">
        <f t="shared" si="0"/>
        <v>2.9025298185751467</v>
      </c>
    </row>
    <row r="54" spans="5:6" x14ac:dyDescent="0.2">
      <c r="E54" s="15">
        <v>0.23499999999999999</v>
      </c>
      <c r="F54" s="16">
        <f t="shared" si="0"/>
        <v>2.5853041713622247</v>
      </c>
    </row>
    <row r="55" spans="5:6" x14ac:dyDescent="0.2">
      <c r="E55" s="15">
        <v>0.24</v>
      </c>
      <c r="F55" s="16">
        <f t="shared" si="0"/>
        <v>2.1978553829574707</v>
      </c>
    </row>
    <row r="56" spans="5:6" x14ac:dyDescent="0.2">
      <c r="E56" s="15">
        <v>0.245</v>
      </c>
      <c r="F56" s="16">
        <f t="shared" si="0"/>
        <v>1.7428706942482677</v>
      </c>
    </row>
    <row r="57" spans="5:6" x14ac:dyDescent="0.2">
      <c r="E57" s="15">
        <v>0.25</v>
      </c>
      <c r="F57" s="16">
        <f t="shared" si="0"/>
        <v>1.2230319384272548</v>
      </c>
    </row>
    <row r="58" spans="5:6" x14ac:dyDescent="0.2">
      <c r="E58" s="15">
        <v>0.255</v>
      </c>
      <c r="F58" s="16">
        <f t="shared" si="0"/>
        <v>0.64100365107282187</v>
      </c>
    </row>
    <row r="59" spans="5:6" x14ac:dyDescent="0.2">
      <c r="E59" s="15">
        <v>0.26</v>
      </c>
      <c r="F59" s="16">
        <f t="shared" si="0"/>
        <v>-5.770297648837186E-4</v>
      </c>
    </row>
    <row r="60" spans="5:6" x14ac:dyDescent="0.2">
      <c r="E60" s="15">
        <v>0.26500000000000001</v>
      </c>
      <c r="F60" s="16">
        <f t="shared" si="0"/>
        <v>-0.69910888667084237</v>
      </c>
    </row>
    <row r="61" spans="5:6" x14ac:dyDescent="0.2">
      <c r="E61" s="15">
        <v>0.27</v>
      </c>
      <c r="F61" s="16">
        <f t="shared" si="0"/>
        <v>-1.4520337584460208</v>
      </c>
    </row>
    <row r="62" spans="5:6" x14ac:dyDescent="0.2">
      <c r="E62" s="15">
        <v>0.27500000000000002</v>
      </c>
      <c r="F62" s="16">
        <f t="shared" si="0"/>
        <v>-2.2568424561641223</v>
      </c>
    </row>
    <row r="63" spans="5:6" x14ac:dyDescent="0.2">
      <c r="E63" s="15">
        <v>0.28000000000000003</v>
      </c>
      <c r="F63" s="16">
        <f t="shared" si="0"/>
        <v>-3.1110796088085522</v>
      </c>
    </row>
    <row r="64" spans="5:6" x14ac:dyDescent="0.2">
      <c r="E64" s="15">
        <v>0.28499999999999998</v>
      </c>
      <c r="F64" s="16">
        <f t="shared" si="0"/>
        <v>-4.0123475707781608</v>
      </c>
    </row>
    <row r="65" spans="5:6" x14ac:dyDescent="0.2">
      <c r="E65" s="15">
        <v>0.28999999999999998</v>
      </c>
      <c r="F65" s="16">
        <f t="shared" si="0"/>
        <v>-4.9583095086099434</v>
      </c>
    </row>
    <row r="66" spans="5:6" x14ac:dyDescent="0.2">
      <c r="E66" s="15">
        <v>0.29499999999999998</v>
      </c>
      <c r="F66" s="16">
        <f t="shared" si="0"/>
        <v>-5.9466917709697782</v>
      </c>
    </row>
    <row r="67" spans="5:6" x14ac:dyDescent="0.2">
      <c r="E67" s="15">
        <v>0.3</v>
      </c>
      <c r="F67" s="16">
        <f t="shared" si="0"/>
        <v>-6.9752856341461893</v>
      </c>
    </row>
    <row r="68" spans="5:6" x14ac:dyDescent="0.2">
      <c r="E68" s="15">
        <v>0.30499999999999999</v>
      </c>
      <c r="F68" s="16">
        <f t="shared" si="0"/>
        <v>-8.0419485047661965</v>
      </c>
    </row>
    <row r="69" spans="5:6" x14ac:dyDescent="0.2">
      <c r="E69" s="15">
        <v>0.31</v>
      </c>
      <c r="F69" s="16">
        <f t="shared" si="0"/>
        <v>-9.1446046521036237</v>
      </c>
    </row>
    <row r="70" spans="5:6" x14ac:dyDescent="0.2">
      <c r="E70" s="15">
        <v>0.315</v>
      </c>
      <c r="F70" s="16">
        <f t="shared" si="0"/>
        <v>-10.281245534028017</v>
      </c>
    </row>
    <row r="71" spans="5:6" x14ac:dyDescent="0.2">
      <c r="E71" s="15">
        <v>0.32</v>
      </c>
      <c r="F71" s="16">
        <f t="shared" si="0"/>
        <v>-11.449929773253928</v>
      </c>
    </row>
    <row r="72" spans="5:6" x14ac:dyDescent="0.2">
      <c r="E72" s="15">
        <v>0.32500000000000001</v>
      </c>
      <c r="F72" s="16">
        <f t="shared" ref="F72:F135" si="1">NPV(E72,$C$8:$C$27)+$C$7</f>
        <v>-12.648782833960126</v>
      </c>
    </row>
    <row r="73" spans="5:6" x14ac:dyDescent="0.2">
      <c r="E73" s="15">
        <v>0.33</v>
      </c>
      <c r="F73" s="16">
        <f t="shared" si="1"/>
        <v>-13.875996443005818</v>
      </c>
    </row>
    <row r="74" spans="5:6" x14ac:dyDescent="0.2">
      <c r="E74" s="15">
        <v>0.33500000000000002</v>
      </c>
      <c r="F74" s="16">
        <f t="shared" si="1"/>
        <v>-15.129827794762662</v>
      </c>
    </row>
    <row r="75" spans="5:6" x14ac:dyDescent="0.2">
      <c r="E75" s="15">
        <v>0.34</v>
      </c>
      <c r="F75" s="16">
        <f t="shared" si="1"/>
        <v>-16.408598573955942</v>
      </c>
    </row>
    <row r="76" spans="5:6" x14ac:dyDescent="0.2">
      <c r="E76" s="15">
        <v>0.34499999999999997</v>
      </c>
      <c r="F76" s="16">
        <f t="shared" si="1"/>
        <v>-17.710693826796955</v>
      </c>
    </row>
    <row r="77" spans="5:6" x14ac:dyDescent="0.2">
      <c r="E77" s="15">
        <v>0.35</v>
      </c>
      <c r="F77" s="16">
        <f t="shared" si="1"/>
        <v>-19.034560707032199</v>
      </c>
    </row>
    <row r="78" spans="5:6" x14ac:dyDescent="0.2">
      <c r="E78" s="15">
        <v>0.35499999999999998</v>
      </c>
      <c r="F78" s="16">
        <f t="shared" si="1"/>
        <v>-20.378707120283025</v>
      </c>
    </row>
    <row r="79" spans="5:6" x14ac:dyDescent="0.2">
      <c r="E79" s="15">
        <v>0.36</v>
      </c>
      <c r="F79" s="16">
        <f t="shared" si="1"/>
        <v>-21.741700287171454</v>
      </c>
    </row>
    <row r="80" spans="5:6" x14ac:dyDescent="0.2">
      <c r="E80" s="15">
        <v>0.36499999999999999</v>
      </c>
      <c r="F80" s="16">
        <f t="shared" si="1"/>
        <v>-23.122165243159372</v>
      </c>
    </row>
    <row r="81" spans="5:6" x14ac:dyDescent="0.2">
      <c r="E81" s="15">
        <v>0.37</v>
      </c>
      <c r="F81" s="16">
        <f t="shared" si="1"/>
        <v>-24.518783290752594</v>
      </c>
    </row>
    <row r="82" spans="5:6" x14ac:dyDescent="0.2">
      <c r="E82" s="15">
        <v>0.375</v>
      </c>
      <c r="F82" s="16">
        <f t="shared" si="1"/>
        <v>-25.930290417710182</v>
      </c>
    </row>
    <row r="83" spans="5:6" x14ac:dyDescent="0.2">
      <c r="E83" s="15">
        <v>0.38</v>
      </c>
      <c r="F83" s="16">
        <f t="shared" si="1"/>
        <v>-27.35547569310063</v>
      </c>
    </row>
    <row r="84" spans="5:6" x14ac:dyDescent="0.2">
      <c r="E84" s="15">
        <v>0.38500000000000001</v>
      </c>
      <c r="F84" s="16">
        <f t="shared" si="1"/>
        <v>-28.793179651464754</v>
      </c>
    </row>
    <row r="85" spans="5:6" x14ac:dyDescent="0.2">
      <c r="E85" s="15">
        <v>0.39</v>
      </c>
      <c r="F85" s="16">
        <f t="shared" si="1"/>
        <v>-30.242292673938266</v>
      </c>
    </row>
    <row r="86" spans="5:6" x14ac:dyDescent="0.2">
      <c r="E86" s="15">
        <v>0.39500000000000002</v>
      </c>
      <c r="F86" s="16">
        <f t="shared" si="1"/>
        <v>-31.701753373945621</v>
      </c>
    </row>
    <row r="87" spans="5:6" x14ac:dyDescent="0.2">
      <c r="E87" s="15">
        <v>0.4</v>
      </c>
      <c r="F87" s="16">
        <f t="shared" si="1"/>
        <v>-33.170546993968514</v>
      </c>
    </row>
    <row r="88" spans="5:6" x14ac:dyDescent="0.2">
      <c r="E88" s="15">
        <v>0.40500000000000003</v>
      </c>
      <c r="F88" s="16">
        <f t="shared" si="1"/>
        <v>-34.647703818930438</v>
      </c>
    </row>
    <row r="89" spans="5:6" x14ac:dyDescent="0.2">
      <c r="E89" s="15">
        <v>0.41</v>
      </c>
      <c r="F89" s="16">
        <f t="shared" si="1"/>
        <v>-36.132297610871092</v>
      </c>
    </row>
    <row r="90" spans="5:6" x14ac:dyDescent="0.2">
      <c r="E90" s="15">
        <v>0.41499999999999998</v>
      </c>
      <c r="F90" s="16">
        <f t="shared" si="1"/>
        <v>-37.623444068833066</v>
      </c>
    </row>
    <row r="91" spans="5:6" x14ac:dyDescent="0.2">
      <c r="E91" s="15">
        <v>0.42</v>
      </c>
      <c r="F91" s="16">
        <f t="shared" si="1"/>
        <v>-39.120299317214005</v>
      </c>
    </row>
    <row r="92" spans="5:6" x14ac:dyDescent="0.2">
      <c r="E92" s="15">
        <v>0.42499999999999999</v>
      </c>
      <c r="F92" s="16">
        <f t="shared" si="1"/>
        <v>-40.622058425252476</v>
      </c>
    </row>
    <row r="93" spans="5:6" x14ac:dyDescent="0.2">
      <c r="E93" s="15">
        <v>0.43</v>
      </c>
      <c r="F93" s="16">
        <f t="shared" si="1"/>
        <v>-42.127953959797651</v>
      </c>
    </row>
    <row r="94" spans="5:6" x14ac:dyDescent="0.2">
      <c r="E94" s="15">
        <v>0.435</v>
      </c>
      <c r="F94" s="16">
        <f t="shared" si="1"/>
        <v>-43.637254573066286</v>
      </c>
    </row>
    <row r="95" spans="5:6" x14ac:dyDescent="0.2">
      <c r="E95" s="15">
        <v>0.44</v>
      </c>
      <c r="F95" s="16">
        <f t="shared" si="1"/>
        <v>-45.149263626691607</v>
      </c>
    </row>
    <row r="96" spans="5:6" x14ac:dyDescent="0.2">
      <c r="E96" s="15">
        <v>0.44500000000000001</v>
      </c>
      <c r="F96" s="16">
        <f t="shared" si="1"/>
        <v>-46.663317853025774</v>
      </c>
    </row>
    <row r="97" spans="5:6" x14ac:dyDescent="0.2">
      <c r="E97" s="15">
        <v>0.45</v>
      </c>
      <c r="F97" s="16">
        <f t="shared" si="1"/>
        <v>-48.178786054357374</v>
      </c>
    </row>
    <row r="98" spans="5:6" x14ac:dyDescent="0.2">
      <c r="E98" s="15">
        <v>0.45500000000000002</v>
      </c>
      <c r="F98" s="16">
        <f t="shared" si="1"/>
        <v>-49.695067840444722</v>
      </c>
    </row>
    <row r="99" spans="5:6" x14ac:dyDescent="0.2">
      <c r="E99" s="15">
        <v>0.46</v>
      </c>
      <c r="F99" s="16">
        <f t="shared" si="1"/>
        <v>-51.211592404538749</v>
      </c>
    </row>
    <row r="100" spans="5:6" x14ac:dyDescent="0.2">
      <c r="E100" s="15">
        <v>0.46500000000000002</v>
      </c>
      <c r="F100" s="16">
        <f t="shared" si="1"/>
        <v>-52.727817337879003</v>
      </c>
    </row>
    <row r="101" spans="5:6" x14ac:dyDescent="0.2">
      <c r="E101" s="15">
        <v>0.47</v>
      </c>
      <c r="F101" s="16">
        <f t="shared" si="1"/>
        <v>-54.243227482473401</v>
      </c>
    </row>
    <row r="102" spans="5:6" x14ac:dyDescent="0.2">
      <c r="E102" s="15">
        <v>0.47499999999999998</v>
      </c>
      <c r="F102" s="16">
        <f t="shared" si="1"/>
        <v>-55.757333821836482</v>
      </c>
    </row>
    <row r="103" spans="5:6" x14ac:dyDescent="0.2">
      <c r="E103" s="15">
        <v>0.48</v>
      </c>
      <c r="F103" s="16">
        <f t="shared" si="1"/>
        <v>-57.269672409234659</v>
      </c>
    </row>
    <row r="104" spans="5:6" x14ac:dyDescent="0.2">
      <c r="E104" s="15">
        <v>0.48499999999999999</v>
      </c>
      <c r="F104" s="16">
        <f t="shared" si="1"/>
        <v>-58.779803332888605</v>
      </c>
    </row>
    <row r="105" spans="5:6" x14ac:dyDescent="0.2">
      <c r="E105" s="15">
        <v>0.49</v>
      </c>
      <c r="F105" s="16">
        <f t="shared" si="1"/>
        <v>-60.287309717496157</v>
      </c>
    </row>
    <row r="106" spans="5:6" x14ac:dyDescent="0.2">
      <c r="E106" s="15">
        <v>0.495</v>
      </c>
      <c r="F106" s="16">
        <f t="shared" si="1"/>
        <v>-61.791796761369142</v>
      </c>
    </row>
    <row r="107" spans="5:6" x14ac:dyDescent="0.2">
      <c r="E107" s="15">
        <v>0.5</v>
      </c>
      <c r="F107" s="16">
        <f t="shared" si="1"/>
        <v>-63.292890808421419</v>
      </c>
    </row>
    <row r="108" spans="5:6" x14ac:dyDescent="0.2">
      <c r="E108" s="15">
        <v>0.505</v>
      </c>
      <c r="F108" s="16">
        <f t="shared" si="1"/>
        <v>-64.790238454198118</v>
      </c>
    </row>
    <row r="109" spans="5:6" x14ac:dyDescent="0.2">
      <c r="E109" s="15">
        <v>0.51</v>
      </c>
      <c r="F109" s="16">
        <f t="shared" si="1"/>
        <v>-66.283505685100749</v>
      </c>
    </row>
    <row r="110" spans="5:6" x14ac:dyDescent="0.2">
      <c r="E110" s="15">
        <v>0.51500000000000001</v>
      </c>
      <c r="F110" s="16">
        <f t="shared" si="1"/>
        <v>-67.772377049937234</v>
      </c>
    </row>
    <row r="111" spans="5:6" x14ac:dyDescent="0.2">
      <c r="E111" s="15">
        <v>0.52</v>
      </c>
      <c r="F111" s="16">
        <f t="shared" si="1"/>
        <v>-69.25655486290367</v>
      </c>
    </row>
    <row r="112" spans="5:6" x14ac:dyDescent="0.2">
      <c r="E112" s="15">
        <v>0.52500000000000002</v>
      </c>
      <c r="F112" s="16">
        <f t="shared" si="1"/>
        <v>-70.735758437094717</v>
      </c>
    </row>
    <row r="113" spans="5:6" x14ac:dyDescent="0.2">
      <c r="E113" s="15">
        <v>0.53</v>
      </c>
      <c r="F113" s="16">
        <f t="shared" si="1"/>
        <v>-72.209723347632462</v>
      </c>
    </row>
    <row r="114" spans="5:6" x14ac:dyDescent="0.2">
      <c r="E114" s="15">
        <v>0.53500000000000003</v>
      </c>
      <c r="F114" s="16">
        <f t="shared" si="1"/>
        <v>-73.678200723497127</v>
      </c>
    </row>
    <row r="115" spans="5:6" x14ac:dyDescent="0.2">
      <c r="E115" s="15">
        <v>0.54</v>
      </c>
      <c r="F115" s="16">
        <f t="shared" si="1"/>
        <v>-75.14095656715341</v>
      </c>
    </row>
    <row r="116" spans="5:6" x14ac:dyDescent="0.2">
      <c r="E116" s="15">
        <v>0.54500000000000004</v>
      </c>
      <c r="F116" s="16">
        <f t="shared" si="1"/>
        <v>-76.597771101064154</v>
      </c>
    </row>
    <row r="117" spans="5:6" x14ac:dyDescent="0.2">
      <c r="E117" s="15">
        <v>0.55000000000000004</v>
      </c>
      <c r="F117" s="16">
        <f t="shared" si="1"/>
        <v>-78.048438140197959</v>
      </c>
    </row>
    <row r="118" spans="5:6" x14ac:dyDescent="0.2">
      <c r="E118" s="15">
        <v>0.55500000000000005</v>
      </c>
      <c r="F118" s="16">
        <f t="shared" si="1"/>
        <v>-79.492764489644685</v>
      </c>
    </row>
    <row r="119" spans="5:6" x14ac:dyDescent="0.2">
      <c r="E119" s="15">
        <v>0.56000000000000005</v>
      </c>
      <c r="F119" s="16">
        <f t="shared" si="1"/>
        <v>-80.930569366472696</v>
      </c>
    </row>
    <row r="120" spans="5:6" x14ac:dyDescent="0.2">
      <c r="E120" s="15">
        <v>0.56499999999999995</v>
      </c>
      <c r="F120" s="16">
        <f t="shared" si="1"/>
        <v>-82.36168384496915</v>
      </c>
    </row>
    <row r="121" spans="5:6" x14ac:dyDescent="0.2">
      <c r="E121" s="15">
        <v>0.56999999999999995</v>
      </c>
      <c r="F121" s="16">
        <f t="shared" si="1"/>
        <v>-83.785950324432235</v>
      </c>
    </row>
    <row r="122" spans="5:6" x14ac:dyDescent="0.2">
      <c r="E122" s="15">
        <v>0.57499999999999996</v>
      </c>
      <c r="F122" s="16">
        <f t="shared" si="1"/>
        <v>-85.203222018691974</v>
      </c>
    </row>
    <row r="123" spans="5:6" x14ac:dyDescent="0.2">
      <c r="E123" s="15">
        <v>0.57999999999999996</v>
      </c>
      <c r="F123" s="16">
        <f t="shared" si="1"/>
        <v>-86.613362466567082</v>
      </c>
    </row>
    <row r="124" spans="5:6" x14ac:dyDescent="0.2">
      <c r="E124" s="15">
        <v>0.58499999999999996</v>
      </c>
      <c r="F124" s="16">
        <f t="shared" si="1"/>
        <v>-88.016245062474354</v>
      </c>
    </row>
    <row r="125" spans="5:6" x14ac:dyDescent="0.2">
      <c r="E125" s="15">
        <v>0.59</v>
      </c>
      <c r="F125" s="16">
        <f t="shared" si="1"/>
        <v>-89.411752606439734</v>
      </c>
    </row>
    <row r="126" spans="5:6" x14ac:dyDescent="0.2">
      <c r="E126" s="15">
        <v>0.59499999999999997</v>
      </c>
      <c r="F126" s="16">
        <f t="shared" si="1"/>
        <v>-90.799776872769314</v>
      </c>
    </row>
    <row r="127" spans="5:6" x14ac:dyDescent="0.2">
      <c r="E127" s="15">
        <v>0.6</v>
      </c>
      <c r="F127" s="16">
        <f t="shared" si="1"/>
        <v>-92.18021819667149</v>
      </c>
    </row>
    <row r="128" spans="5:6" x14ac:dyDescent="0.2">
      <c r="E128" s="15">
        <v>0.60499999999999998</v>
      </c>
      <c r="F128" s="16">
        <f t="shared" si="1"/>
        <v>-93.552985078134327</v>
      </c>
    </row>
    <row r="129" spans="5:6" x14ac:dyDescent="0.2">
      <c r="E129" s="15">
        <v>0.61</v>
      </c>
      <c r="F129" s="16">
        <f t="shared" si="1"/>
        <v>-94.917993802390015</v>
      </c>
    </row>
    <row r="130" spans="5:6" x14ac:dyDescent="0.2">
      <c r="E130" s="15">
        <v>0.61499999999999999</v>
      </c>
      <c r="F130" s="16">
        <f t="shared" si="1"/>
        <v>-96.275168076315254</v>
      </c>
    </row>
    <row r="131" spans="5:6" x14ac:dyDescent="0.2">
      <c r="E131" s="15">
        <v>0.62</v>
      </c>
      <c r="F131" s="16">
        <f t="shared" si="1"/>
        <v>-97.624438680141111</v>
      </c>
    </row>
    <row r="132" spans="5:6" x14ac:dyDescent="0.2">
      <c r="E132" s="15">
        <v>0.625</v>
      </c>
      <c r="F132" s="16">
        <f t="shared" si="1"/>
        <v>-98.965743133865487</v>
      </c>
    </row>
    <row r="133" spans="5:6" x14ac:dyDescent="0.2">
      <c r="E133" s="15">
        <v>0.63</v>
      </c>
      <c r="F133" s="16">
        <f t="shared" si="1"/>
        <v>-100.29902537778247</v>
      </c>
    </row>
    <row r="134" spans="5:6" x14ac:dyDescent="0.2">
      <c r="E134" s="15">
        <v>0.63500000000000001</v>
      </c>
      <c r="F134" s="16">
        <f t="shared" si="1"/>
        <v>-101.62423546656328</v>
      </c>
    </row>
    <row r="135" spans="5:6" x14ac:dyDescent="0.2">
      <c r="E135" s="15">
        <v>0.64</v>
      </c>
      <c r="F135" s="16">
        <f t="shared" si="1"/>
        <v>-102.94132927634325</v>
      </c>
    </row>
    <row r="136" spans="5:6" x14ac:dyDescent="0.2">
      <c r="E136" s="15">
        <v>0.64500000000000002</v>
      </c>
      <c r="F136" s="16">
        <f t="shared" ref="F136:F199" si="2">NPV(E136,$C$8:$C$27)+$C$7</f>
        <v>-104.25026822429027</v>
      </c>
    </row>
    <row r="137" spans="5:6" x14ac:dyDescent="0.2">
      <c r="E137" s="15">
        <v>0.65</v>
      </c>
      <c r="F137" s="16">
        <f t="shared" si="2"/>
        <v>-105.5510190001479</v>
      </c>
    </row>
    <row r="138" spans="5:6" x14ac:dyDescent="0.2">
      <c r="E138" s="15">
        <v>0.65500000000000003</v>
      </c>
      <c r="F138" s="16">
        <f t="shared" si="2"/>
        <v>-106.8435533092653</v>
      </c>
    </row>
    <row r="139" spans="5:6" x14ac:dyDescent="0.2">
      <c r="E139" s="15">
        <v>0.66</v>
      </c>
      <c r="F139" s="16">
        <f t="shared" si="2"/>
        <v>-108.12784762664518</v>
      </c>
    </row>
    <row r="140" spans="5:6" x14ac:dyDescent="0.2">
      <c r="E140" s="15">
        <v>0.66500000000000004</v>
      </c>
      <c r="F140" s="16">
        <f t="shared" si="2"/>
        <v>-109.40388296155797</v>
      </c>
    </row>
    <row r="141" spans="5:6" x14ac:dyDescent="0.2">
      <c r="E141" s="15">
        <v>0.67</v>
      </c>
      <c r="F141" s="16">
        <f t="shared" si="2"/>
        <v>-110.67164463228804</v>
      </c>
    </row>
    <row r="142" spans="5:6" x14ac:dyDescent="0.2">
      <c r="E142" s="15">
        <v>0.67500000000000004</v>
      </c>
      <c r="F142" s="16">
        <f t="shared" si="2"/>
        <v>-111.93112205059398</v>
      </c>
    </row>
    <row r="143" spans="5:6" x14ac:dyDescent="0.2">
      <c r="E143" s="15">
        <v>0.68</v>
      </c>
      <c r="F143" s="16">
        <f t="shared" si="2"/>
        <v>-113.18230851548196</v>
      </c>
    </row>
    <row r="144" spans="5:6" x14ac:dyDescent="0.2">
      <c r="E144" s="15">
        <v>0.68500000000000005</v>
      </c>
      <c r="F144" s="16">
        <f t="shared" si="2"/>
        <v>-114.42520101590586</v>
      </c>
    </row>
    <row r="145" spans="5:6" x14ac:dyDescent="0.2">
      <c r="E145" s="15">
        <v>0.69</v>
      </c>
      <c r="F145" s="16">
        <f t="shared" si="2"/>
        <v>-115.65980004202424</v>
      </c>
    </row>
    <row r="146" spans="5:6" x14ac:dyDescent="0.2">
      <c r="E146" s="15">
        <v>0.69499999999999995</v>
      </c>
      <c r="F146" s="16">
        <f t="shared" si="2"/>
        <v>-116.88610940465787</v>
      </c>
    </row>
    <row r="147" spans="5:6" x14ac:dyDescent="0.2">
      <c r="E147" s="15">
        <v>0.7</v>
      </c>
      <c r="F147" s="16">
        <f t="shared" si="2"/>
        <v>-118.10413606260596</v>
      </c>
    </row>
    <row r="148" spans="5:6" x14ac:dyDescent="0.2">
      <c r="E148" s="15">
        <v>0.70499999999999996</v>
      </c>
      <c r="F148" s="16">
        <f t="shared" si="2"/>
        <v>-119.31388995749271</v>
      </c>
    </row>
    <row r="149" spans="5:6" x14ac:dyDescent="0.2">
      <c r="E149" s="15">
        <v>0.71</v>
      </c>
      <c r="F149" s="16">
        <f t="shared" si="2"/>
        <v>-120.51538385583066</v>
      </c>
    </row>
    <row r="150" spans="5:6" x14ac:dyDescent="0.2">
      <c r="E150" s="15">
        <v>0.71499999999999997</v>
      </c>
      <c r="F150" s="16">
        <f t="shared" si="2"/>
        <v>-121.70863319799685</v>
      </c>
    </row>
    <row r="151" spans="5:6" x14ac:dyDescent="0.2">
      <c r="E151" s="15">
        <v>0.72</v>
      </c>
      <c r="F151" s="16">
        <f t="shared" si="2"/>
        <v>-122.89365595383279</v>
      </c>
    </row>
    <row r="152" spans="5:6" x14ac:dyDescent="0.2">
      <c r="E152" s="15">
        <v>0.72499999999999998</v>
      </c>
      <c r="F152" s="16">
        <f t="shared" si="2"/>
        <v>-124.07047248458983</v>
      </c>
    </row>
    <row r="153" spans="5:6" x14ac:dyDescent="0.2">
      <c r="E153" s="15">
        <v>0.73</v>
      </c>
      <c r="F153" s="16">
        <f t="shared" si="2"/>
        <v>-125.23910541095412</v>
      </c>
    </row>
    <row r="154" spans="5:6" x14ac:dyDescent="0.2">
      <c r="E154" s="15">
        <v>0.73499999999999999</v>
      </c>
      <c r="F154" s="16">
        <f t="shared" si="2"/>
        <v>-126.39957948689255</v>
      </c>
    </row>
    <row r="155" spans="5:6" x14ac:dyDescent="0.2">
      <c r="E155" s="15">
        <v>0.74</v>
      </c>
      <c r="F155" s="16">
        <f t="shared" si="2"/>
        <v>-127.5519214790784</v>
      </c>
    </row>
    <row r="156" spans="5:6" x14ac:dyDescent="0.2">
      <c r="E156" s="15">
        <v>0.745</v>
      </c>
      <c r="F156" s="16">
        <f t="shared" si="2"/>
        <v>-128.69616005165693</v>
      </c>
    </row>
    <row r="157" spans="5:6" x14ac:dyDescent="0.2">
      <c r="E157" s="15">
        <v>0.75</v>
      </c>
      <c r="F157" s="16">
        <f t="shared" si="2"/>
        <v>-129.83232565612943</v>
      </c>
    </row>
    <row r="158" spans="5:6" x14ac:dyDescent="0.2">
      <c r="E158" s="15">
        <v>0.755</v>
      </c>
      <c r="F158" s="16">
        <f t="shared" si="2"/>
        <v>-130.96045042613636</v>
      </c>
    </row>
    <row r="159" spans="5:6" x14ac:dyDescent="0.2">
      <c r="E159" s="15">
        <v>0.76</v>
      </c>
      <c r="F159" s="16">
        <f t="shared" si="2"/>
        <v>-132.08056807693455</v>
      </c>
    </row>
    <row r="160" spans="5:6" x14ac:dyDescent="0.2">
      <c r="E160" s="15">
        <v>0.76500000000000001</v>
      </c>
      <c r="F160" s="16">
        <f t="shared" si="2"/>
        <v>-133.1927138093684</v>
      </c>
    </row>
    <row r="161" spans="5:6" x14ac:dyDescent="0.2">
      <c r="E161" s="15">
        <v>0.77</v>
      </c>
      <c r="F161" s="16">
        <f t="shared" si="2"/>
        <v>-134.29692421814457</v>
      </c>
    </row>
    <row r="162" spans="5:6" x14ac:dyDescent="0.2">
      <c r="E162" s="15">
        <v>0.77500000000000002</v>
      </c>
      <c r="F162" s="16">
        <f t="shared" si="2"/>
        <v>-135.39323720423036</v>
      </c>
    </row>
    <row r="163" spans="5:6" x14ac:dyDescent="0.2">
      <c r="E163" s="15">
        <v>0.78</v>
      </c>
      <c r="F163" s="16">
        <f t="shared" si="2"/>
        <v>-136.48169189119622</v>
      </c>
    </row>
    <row r="164" spans="5:6" x14ac:dyDescent="0.2">
      <c r="E164" s="15">
        <v>0.78500000000000003</v>
      </c>
      <c r="F164" s="16">
        <f t="shared" si="2"/>
        <v>-137.56232854533982</v>
      </c>
    </row>
    <row r="165" spans="5:6" x14ac:dyDescent="0.2">
      <c r="E165" s="15">
        <v>0.79</v>
      </c>
      <c r="F165" s="16">
        <f t="shared" si="2"/>
        <v>-138.63518849942719</v>
      </c>
    </row>
    <row r="166" spans="5:6" x14ac:dyDescent="0.2">
      <c r="E166" s="15">
        <v>0.79500000000000004</v>
      </c>
      <c r="F166" s="16">
        <f t="shared" si="2"/>
        <v>-139.70031407990015</v>
      </c>
    </row>
    <row r="167" spans="5:6" x14ac:dyDescent="0.2">
      <c r="E167" s="15">
        <v>0.8</v>
      </c>
      <c r="F167" s="16">
        <f t="shared" si="2"/>
        <v>-140.75774853740057</v>
      </c>
    </row>
    <row r="168" spans="5:6" x14ac:dyDescent="0.2">
      <c r="E168" s="15">
        <v>0.80500000000000005</v>
      </c>
      <c r="F168" s="16">
        <f t="shared" si="2"/>
        <v>-141.80753598047121</v>
      </c>
    </row>
    <row r="169" spans="5:6" x14ac:dyDescent="0.2">
      <c r="E169" s="15">
        <v>0.81</v>
      </c>
      <c r="F169" s="16">
        <f t="shared" si="2"/>
        <v>-142.8497213122979</v>
      </c>
    </row>
    <row r="170" spans="5:6" x14ac:dyDescent="0.2">
      <c r="E170" s="15">
        <v>0.81499999999999995</v>
      </c>
      <c r="F170" s="16">
        <f t="shared" si="2"/>
        <v>-143.88435017036363</v>
      </c>
    </row>
    <row r="171" spans="5:6" x14ac:dyDescent="0.2">
      <c r="E171" s="15">
        <v>0.82</v>
      </c>
      <c r="F171" s="16">
        <f t="shared" si="2"/>
        <v>-144.91146886888933</v>
      </c>
    </row>
    <row r="172" spans="5:6" x14ac:dyDescent="0.2">
      <c r="E172" s="15">
        <v>0.82499999999999996</v>
      </c>
      <c r="F172" s="16">
        <f t="shared" si="2"/>
        <v>-145.93112434394433</v>
      </c>
    </row>
    <row r="173" spans="5:6" x14ac:dyDescent="0.2">
      <c r="E173" s="15">
        <v>0.83</v>
      </c>
      <c r="F173" s="16">
        <f t="shared" si="2"/>
        <v>-146.94336410111126</v>
      </c>
    </row>
    <row r="174" spans="5:6" x14ac:dyDescent="0.2">
      <c r="E174" s="15">
        <v>0.83499999999999996</v>
      </c>
      <c r="F174" s="16">
        <f t="shared" si="2"/>
        <v>-147.94823616559566</v>
      </c>
    </row>
    <row r="175" spans="5:6" x14ac:dyDescent="0.2">
      <c r="E175" s="15">
        <v>0.84</v>
      </c>
      <c r="F175" s="16">
        <f t="shared" si="2"/>
        <v>-148.94578903467877</v>
      </c>
    </row>
    <row r="176" spans="5:6" x14ac:dyDescent="0.2">
      <c r="E176" s="15">
        <v>0.84499999999999997</v>
      </c>
      <c r="F176" s="16">
        <f t="shared" si="2"/>
        <v>-149.93607163240986</v>
      </c>
    </row>
    <row r="177" spans="5:6" x14ac:dyDescent="0.2">
      <c r="E177" s="15">
        <v>0.85</v>
      </c>
      <c r="F177" s="16">
        <f t="shared" si="2"/>
        <v>-150.91913326644379</v>
      </c>
    </row>
    <row r="178" spans="5:6" x14ac:dyDescent="0.2">
      <c r="E178" s="15">
        <v>0.85499999999999998</v>
      </c>
      <c r="F178" s="16">
        <f t="shared" si="2"/>
        <v>-151.89502358693309</v>
      </c>
    </row>
    <row r="179" spans="5:6" x14ac:dyDescent="0.2">
      <c r="E179" s="15">
        <v>0.86</v>
      </c>
      <c r="F179" s="16">
        <f t="shared" si="2"/>
        <v>-152.86379254738421</v>
      </c>
    </row>
    <row r="180" spans="5:6" x14ac:dyDescent="0.2">
      <c r="E180" s="15">
        <v>0.86499999999999999</v>
      </c>
      <c r="F180" s="16">
        <f t="shared" si="2"/>
        <v>-153.82549036739621</v>
      </c>
    </row>
    <row r="181" spans="5:6" x14ac:dyDescent="0.2">
      <c r="E181" s="15">
        <v>0.87</v>
      </c>
      <c r="F181" s="16">
        <f t="shared" si="2"/>
        <v>-154.78016749719859</v>
      </c>
    </row>
    <row r="182" spans="5:6" x14ac:dyDescent="0.2">
      <c r="E182" s="15">
        <v>0.875</v>
      </c>
      <c r="F182" s="16">
        <f t="shared" si="2"/>
        <v>-155.72787458391309</v>
      </c>
    </row>
    <row r="183" spans="5:6" x14ac:dyDescent="0.2">
      <c r="E183" s="15">
        <v>0.88</v>
      </c>
      <c r="F183" s="16">
        <f t="shared" si="2"/>
        <v>-156.66866243946484</v>
      </c>
    </row>
    <row r="184" spans="5:6" x14ac:dyDescent="0.2">
      <c r="E184" s="15">
        <v>0.88500000000000001</v>
      </c>
      <c r="F184" s="16">
        <f t="shared" si="2"/>
        <v>-157.60258201007116</v>
      </c>
    </row>
    <row r="185" spans="5:6" x14ac:dyDescent="0.2">
      <c r="E185" s="15">
        <v>0.89</v>
      </c>
      <c r="F185" s="16">
        <f t="shared" si="2"/>
        <v>-158.52968434724062</v>
      </c>
    </row>
    <row r="186" spans="5:6" x14ac:dyDescent="0.2">
      <c r="E186" s="15">
        <v>0.89500000000000002</v>
      </c>
      <c r="F186" s="16">
        <f t="shared" si="2"/>
        <v>-159.45002058021774</v>
      </c>
    </row>
    <row r="187" spans="5:6" x14ac:dyDescent="0.2">
      <c r="E187" s="15">
        <v>0.9</v>
      </c>
      <c r="F187" s="16">
        <f t="shared" si="2"/>
        <v>-160.36364188981051</v>
      </c>
    </row>
    <row r="188" spans="5:6" x14ac:dyDescent="0.2">
      <c r="E188" s="15">
        <v>0.90500000000000003</v>
      </c>
      <c r="F188" s="16">
        <f t="shared" si="2"/>
        <v>-161.27059948354099</v>
      </c>
    </row>
    <row r="189" spans="5:6" x14ac:dyDescent="0.2">
      <c r="E189" s="15">
        <v>0.91</v>
      </c>
      <c r="F189" s="16">
        <f t="shared" si="2"/>
        <v>-162.1709445720615</v>
      </c>
    </row>
    <row r="190" spans="5:6" x14ac:dyDescent="0.2">
      <c r="E190" s="15">
        <v>0.91500000000000004</v>
      </c>
      <c r="F190" s="16">
        <f t="shared" si="2"/>
        <v>-163.06472834678303</v>
      </c>
    </row>
    <row r="191" spans="5:6" x14ac:dyDescent="0.2">
      <c r="E191" s="15">
        <v>0.92</v>
      </c>
      <c r="F191" s="16">
        <f t="shared" si="2"/>
        <v>-163.95200195866141</v>
      </c>
    </row>
    <row r="192" spans="5:6" x14ac:dyDescent="0.2">
      <c r="E192" s="15">
        <v>0.92500000000000004</v>
      </c>
      <c r="F192" s="16">
        <f t="shared" si="2"/>
        <v>-164.832816498093</v>
      </c>
    </row>
    <row r="193" spans="5:6" x14ac:dyDescent="0.2">
      <c r="E193" s="15">
        <v>0.93</v>
      </c>
      <c r="F193" s="16">
        <f t="shared" si="2"/>
        <v>-165.70722297586951</v>
      </c>
    </row>
    <row r="194" spans="5:6" x14ac:dyDescent="0.2">
      <c r="E194" s="15">
        <v>0.93500000000000005</v>
      </c>
      <c r="F194" s="16">
        <f t="shared" si="2"/>
        <v>-166.57527230514825</v>
      </c>
    </row>
    <row r="195" spans="5:6" x14ac:dyDescent="0.2">
      <c r="E195" s="15">
        <v>0.94</v>
      </c>
      <c r="F195" s="16">
        <f t="shared" si="2"/>
        <v>-167.43701528439215</v>
      </c>
    </row>
    <row r="196" spans="5:6" x14ac:dyDescent="0.2">
      <c r="E196" s="15">
        <v>0.94499999999999995</v>
      </c>
      <c r="F196" s="16">
        <f t="shared" si="2"/>
        <v>-168.29250258123707</v>
      </c>
    </row>
    <row r="197" spans="5:6" x14ac:dyDescent="0.2">
      <c r="E197" s="15">
        <v>0.95</v>
      </c>
      <c r="F197" s="16">
        <f t="shared" si="2"/>
        <v>-169.14178471724694</v>
      </c>
    </row>
    <row r="198" spans="5:6" x14ac:dyDescent="0.2">
      <c r="E198" s="15">
        <v>0.95499999999999996</v>
      </c>
      <c r="F198" s="16">
        <f t="shared" si="2"/>
        <v>-169.98491205351721</v>
      </c>
    </row>
    <row r="199" spans="5:6" x14ac:dyDescent="0.2">
      <c r="E199" s="15">
        <v>0.96</v>
      </c>
      <c r="F199" s="16">
        <f t="shared" si="2"/>
        <v>-170.82193477708921</v>
      </c>
    </row>
    <row r="200" spans="5:6" x14ac:dyDescent="0.2">
      <c r="E200" s="15">
        <v>0.96499999999999997</v>
      </c>
      <c r="F200" s="16">
        <f t="shared" ref="F200:F207" si="3">NPV(E200,$C$8:$C$27)+$C$7</f>
        <v>-171.65290288814072</v>
      </c>
    </row>
    <row r="201" spans="5:6" x14ac:dyDescent="0.2">
      <c r="E201" s="15">
        <v>0.97</v>
      </c>
      <c r="F201" s="16">
        <f t="shared" si="3"/>
        <v>-172.47786618791727</v>
      </c>
    </row>
    <row r="202" spans="5:6" x14ac:dyDescent="0.2">
      <c r="E202" s="15">
        <v>0.97499999999999998</v>
      </c>
      <c r="F202" s="16">
        <f t="shared" si="3"/>
        <v>-173.29687426737337</v>
      </c>
    </row>
    <row r="203" spans="5:6" x14ac:dyDescent="0.2">
      <c r="E203" s="15">
        <v>0.98</v>
      </c>
      <c r="F203" s="16">
        <f t="shared" si="3"/>
        <v>-174.10997649648954</v>
      </c>
    </row>
    <row r="204" spans="5:6" x14ac:dyDescent="0.2">
      <c r="E204" s="15">
        <v>0.98499999999999999</v>
      </c>
      <c r="F204" s="16">
        <f t="shared" si="3"/>
        <v>-174.91722201423875</v>
      </c>
    </row>
    <row r="205" spans="5:6" x14ac:dyDescent="0.2">
      <c r="E205" s="15">
        <v>0.99</v>
      </c>
      <c r="F205" s="16">
        <f t="shared" si="3"/>
        <v>-175.71865971916992</v>
      </c>
    </row>
    <row r="206" spans="5:6" x14ac:dyDescent="0.2">
      <c r="E206" s="15">
        <v>0.995</v>
      </c>
      <c r="F206" s="16">
        <f t="shared" si="3"/>
        <v>-176.514338260584</v>
      </c>
    </row>
    <row r="207" spans="5:6" ht="13.5" thickBot="1" x14ac:dyDescent="0.25">
      <c r="E207" s="19">
        <v>1</v>
      </c>
      <c r="F207" s="20">
        <f t="shared" si="3"/>
        <v>-177.30430603027344</v>
      </c>
    </row>
  </sheetData>
  <mergeCells count="1">
    <mergeCell ref="B2:C2"/>
  </mergeCells>
  <phoneticPr fontId="2" type="noConversion"/>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05"/>
  <sheetViews>
    <sheetView showGridLines="0" workbookViewId="0">
      <selection activeCell="C15" sqref="C15"/>
    </sheetView>
  </sheetViews>
  <sheetFormatPr baseColWidth="10" defaultRowHeight="12.75" x14ac:dyDescent="0.2"/>
  <cols>
    <col min="1" max="1" width="2.140625" style="2" customWidth="1"/>
    <col min="2" max="2" width="5.28515625" style="2" customWidth="1"/>
    <col min="3" max="3" width="10.5703125" style="2" customWidth="1"/>
    <col min="4" max="4" width="2.5703125" style="2" customWidth="1"/>
    <col min="5" max="5" width="9.42578125" style="2" customWidth="1"/>
    <col min="6" max="6" width="10.28515625" style="2" customWidth="1"/>
    <col min="7" max="7" width="2.140625" style="2" customWidth="1"/>
    <col min="8" max="8" width="11.42578125" style="2"/>
    <col min="9" max="9" width="5.5703125" style="2" customWidth="1"/>
    <col min="10" max="10" width="5.7109375" style="2" customWidth="1"/>
    <col min="11" max="16384" width="11.42578125" style="2"/>
  </cols>
  <sheetData>
    <row r="1" spans="2:11" ht="13.5" thickBot="1" x14ac:dyDescent="0.25"/>
    <row r="2" spans="2:11" ht="37.5" customHeight="1" thickTop="1" thickBot="1" x14ac:dyDescent="0.25">
      <c r="B2" s="75" t="s">
        <v>41</v>
      </c>
      <c r="C2" s="76"/>
      <c r="D2" s="76"/>
      <c r="E2" s="76"/>
      <c r="F2" s="76"/>
      <c r="G2" s="76"/>
      <c r="H2" s="76"/>
      <c r="I2" s="76"/>
      <c r="J2" s="76"/>
      <c r="K2" s="77"/>
    </row>
    <row r="3" spans="2:11" ht="14.25" thickTop="1" thickBot="1" x14ac:dyDescent="0.25"/>
    <row r="4" spans="2:11" ht="13.5" thickBot="1" x14ac:dyDescent="0.25">
      <c r="B4" s="78" t="s">
        <v>1</v>
      </c>
      <c r="C4" s="78" t="s">
        <v>2</v>
      </c>
      <c r="E4" s="79" t="s">
        <v>3</v>
      </c>
      <c r="F4" s="79" t="s">
        <v>4</v>
      </c>
    </row>
    <row r="5" spans="2:11" x14ac:dyDescent="0.2">
      <c r="B5" s="80">
        <v>0</v>
      </c>
      <c r="C5" s="81">
        <v>-1600</v>
      </c>
      <c r="E5" s="82">
        <v>0</v>
      </c>
      <c r="F5" s="83">
        <f>NPV(E5,$C$6:$C$7)+$C$5</f>
        <v>-1600</v>
      </c>
    </row>
    <row r="6" spans="2:11" x14ac:dyDescent="0.2">
      <c r="B6" s="80">
        <v>1</v>
      </c>
      <c r="C6" s="81">
        <v>10000</v>
      </c>
      <c r="E6" s="82">
        <v>0.01</v>
      </c>
      <c r="F6" s="83">
        <f t="shared" ref="F6:F69" si="0">NPV(E6,$C$6:$C$7)+$C$5</f>
        <v>-1501.9703950593082</v>
      </c>
    </row>
    <row r="7" spans="2:11" x14ac:dyDescent="0.2">
      <c r="B7" s="80">
        <v>2</v>
      </c>
      <c r="C7" s="81">
        <v>-10000</v>
      </c>
      <c r="E7" s="82">
        <v>0.02</v>
      </c>
      <c r="F7" s="83">
        <f t="shared" si="0"/>
        <v>-1407.7662437524029</v>
      </c>
    </row>
    <row r="8" spans="2:11" x14ac:dyDescent="0.2">
      <c r="E8" s="82">
        <v>0.03</v>
      </c>
      <c r="F8" s="83">
        <f t="shared" si="0"/>
        <v>-1317.2212272598736</v>
      </c>
    </row>
    <row r="9" spans="2:11" x14ac:dyDescent="0.2">
      <c r="E9" s="82">
        <v>0.04</v>
      </c>
      <c r="F9" s="83">
        <f t="shared" si="0"/>
        <v>-1230.1775147928993</v>
      </c>
    </row>
    <row r="10" spans="2:11" x14ac:dyDescent="0.2">
      <c r="E10" s="82">
        <v>0.05</v>
      </c>
      <c r="F10" s="83">
        <f t="shared" si="0"/>
        <v>-1146.4852607709743</v>
      </c>
    </row>
    <row r="11" spans="2:11" x14ac:dyDescent="0.2">
      <c r="E11" s="82">
        <v>0.06</v>
      </c>
      <c r="F11" s="83">
        <f t="shared" si="0"/>
        <v>-1066.0021359914558</v>
      </c>
    </row>
    <row r="12" spans="2:11" x14ac:dyDescent="0.2">
      <c r="E12" s="82">
        <v>7.0000000000000007E-2</v>
      </c>
      <c r="F12" s="83">
        <f t="shared" si="0"/>
        <v>-988.59289020875053</v>
      </c>
    </row>
    <row r="13" spans="2:11" x14ac:dyDescent="0.2">
      <c r="E13" s="82">
        <v>0.08</v>
      </c>
      <c r="F13" s="83">
        <f t="shared" si="0"/>
        <v>-914.12894375857331</v>
      </c>
    </row>
    <row r="14" spans="2:11" x14ac:dyDescent="0.2">
      <c r="E14" s="82">
        <v>0.09</v>
      </c>
      <c r="F14" s="83">
        <f t="shared" si="0"/>
        <v>-842.48800606009513</v>
      </c>
    </row>
    <row r="15" spans="2:11" x14ac:dyDescent="0.2">
      <c r="E15" s="82">
        <v>0.1</v>
      </c>
      <c r="F15" s="83">
        <f t="shared" si="0"/>
        <v>-773.55371900826378</v>
      </c>
    </row>
    <row r="16" spans="2:11" x14ac:dyDescent="0.2">
      <c r="E16" s="82">
        <v>0.11</v>
      </c>
      <c r="F16" s="83">
        <f t="shared" si="0"/>
        <v>-707.21532343153956</v>
      </c>
    </row>
    <row r="17" spans="5:12" x14ac:dyDescent="0.2">
      <c r="E17" s="82">
        <v>0.12</v>
      </c>
      <c r="F17" s="83">
        <f t="shared" si="0"/>
        <v>-643.36734693877463</v>
      </c>
    </row>
    <row r="18" spans="5:12" x14ac:dyDescent="0.2">
      <c r="E18" s="82">
        <v>0.13</v>
      </c>
      <c r="F18" s="83">
        <f t="shared" si="0"/>
        <v>-581.90931161406559</v>
      </c>
    </row>
    <row r="19" spans="5:12" x14ac:dyDescent="0.2">
      <c r="E19" s="82">
        <v>0.14000000000000001</v>
      </c>
      <c r="F19" s="83">
        <f t="shared" si="0"/>
        <v>-522.74546014158136</v>
      </c>
    </row>
    <row r="20" spans="5:12" x14ac:dyDescent="0.2">
      <c r="E20" s="82">
        <v>0.15</v>
      </c>
      <c r="F20" s="83">
        <f t="shared" si="0"/>
        <v>-465.7844990548208</v>
      </c>
    </row>
    <row r="21" spans="5:12" x14ac:dyDescent="0.2">
      <c r="E21" s="82">
        <v>0.16</v>
      </c>
      <c r="F21" s="83">
        <f t="shared" si="0"/>
        <v>-410.93935790725413</v>
      </c>
    </row>
    <row r="22" spans="5:12" x14ac:dyDescent="0.2">
      <c r="E22" s="82">
        <v>0.17</v>
      </c>
      <c r="F22" s="83">
        <f t="shared" si="0"/>
        <v>-358.12696325516822</v>
      </c>
    </row>
    <row r="23" spans="5:12" ht="13.5" thickBot="1" x14ac:dyDescent="0.25">
      <c r="E23" s="82">
        <v>0.18</v>
      </c>
      <c r="F23" s="83">
        <f t="shared" si="0"/>
        <v>-307.2680264291871</v>
      </c>
      <c r="I23" s="84"/>
      <c r="J23" s="84"/>
    </row>
    <row r="24" spans="5:12" ht="14.25" thickTop="1" thickBot="1" x14ac:dyDescent="0.25">
      <c r="E24" s="82">
        <v>0.19</v>
      </c>
      <c r="F24" s="83">
        <f t="shared" si="0"/>
        <v>-258.28684414942518</v>
      </c>
      <c r="I24" s="85" t="s">
        <v>18</v>
      </c>
      <c r="J24" s="86">
        <f>IRR($C$5:$C$7,25%)</f>
        <v>0.25</v>
      </c>
      <c r="L24" s="87"/>
    </row>
    <row r="25" spans="5:12" ht="14.25" thickTop="1" thickBot="1" x14ac:dyDescent="0.25">
      <c r="E25" s="82">
        <v>0.2</v>
      </c>
      <c r="F25" s="83">
        <f t="shared" si="0"/>
        <v>-211.11111111111154</v>
      </c>
      <c r="I25" s="85" t="s">
        <v>19</v>
      </c>
      <c r="J25" s="86">
        <f>IRR($C$5:$C$7,400%)</f>
        <v>4.0000000000000009</v>
      </c>
    </row>
    <row r="26" spans="5:12" ht="13.5" thickTop="1" x14ac:dyDescent="0.2">
      <c r="E26" s="82">
        <v>0.21</v>
      </c>
      <c r="F26" s="83">
        <f t="shared" si="0"/>
        <v>-165.67174373335138</v>
      </c>
    </row>
    <row r="27" spans="5:12" x14ac:dyDescent="0.2">
      <c r="E27" s="82">
        <v>0.22</v>
      </c>
      <c r="F27" s="83">
        <f t="shared" si="0"/>
        <v>-121.90271432410691</v>
      </c>
    </row>
    <row r="28" spans="5:12" x14ac:dyDescent="0.2">
      <c r="E28" s="82">
        <v>0.23</v>
      </c>
      <c r="F28" s="83">
        <f t="shared" si="0"/>
        <v>-79.740894969925193</v>
      </c>
    </row>
    <row r="29" spans="5:12" x14ac:dyDescent="0.2">
      <c r="E29" s="82">
        <v>0.24</v>
      </c>
      <c r="F29" s="83">
        <f t="shared" si="0"/>
        <v>-39.125910509885898</v>
      </c>
    </row>
    <row r="30" spans="5:12" x14ac:dyDescent="0.2">
      <c r="E30" s="82">
        <v>0.25</v>
      </c>
      <c r="F30" s="83">
        <f t="shared" si="0"/>
        <v>0</v>
      </c>
    </row>
    <row r="31" spans="5:12" x14ac:dyDescent="0.2">
      <c r="E31" s="82">
        <v>0.26</v>
      </c>
      <c r="F31" s="83">
        <f t="shared" si="0"/>
        <v>37.692113882590093</v>
      </c>
    </row>
    <row r="32" spans="5:12" x14ac:dyDescent="0.2">
      <c r="E32" s="82">
        <v>0.27</v>
      </c>
      <c r="F32" s="83">
        <f t="shared" si="0"/>
        <v>74.003348006696342</v>
      </c>
    </row>
    <row r="33" spans="5:6" x14ac:dyDescent="0.2">
      <c r="E33" s="82">
        <v>0.28000000000000003</v>
      </c>
      <c r="F33" s="83">
        <f t="shared" si="0"/>
        <v>108.984375</v>
      </c>
    </row>
    <row r="34" spans="5:6" x14ac:dyDescent="0.2">
      <c r="E34" s="82">
        <v>0.28999999999999998</v>
      </c>
      <c r="F34" s="83">
        <f t="shared" si="0"/>
        <v>142.68373294874095</v>
      </c>
    </row>
    <row r="35" spans="5:6" x14ac:dyDescent="0.2">
      <c r="E35" s="82">
        <v>0.3</v>
      </c>
      <c r="F35" s="83">
        <f t="shared" si="0"/>
        <v>175.1479289940828</v>
      </c>
    </row>
    <row r="36" spans="5:6" x14ac:dyDescent="0.2">
      <c r="E36" s="82">
        <v>0.31</v>
      </c>
      <c r="F36" s="83">
        <f t="shared" si="0"/>
        <v>206.42153720645661</v>
      </c>
    </row>
    <row r="37" spans="5:6" x14ac:dyDescent="0.2">
      <c r="E37" s="82">
        <v>0.32</v>
      </c>
      <c r="F37" s="83">
        <f t="shared" si="0"/>
        <v>236.54729109274604</v>
      </c>
    </row>
    <row r="38" spans="5:6" x14ac:dyDescent="0.2">
      <c r="E38" s="82">
        <v>0.33</v>
      </c>
      <c r="F38" s="83">
        <f t="shared" si="0"/>
        <v>265.56617106676504</v>
      </c>
    </row>
    <row r="39" spans="5:6" x14ac:dyDescent="0.2">
      <c r="E39" s="82">
        <v>0.34</v>
      </c>
      <c r="F39" s="83">
        <f t="shared" si="0"/>
        <v>293.5174871909112</v>
      </c>
    </row>
    <row r="40" spans="5:6" x14ac:dyDescent="0.2">
      <c r="E40" s="82">
        <v>0.35</v>
      </c>
      <c r="F40" s="83">
        <f t="shared" si="0"/>
        <v>320.43895747599481</v>
      </c>
    </row>
    <row r="41" spans="5:6" x14ac:dyDescent="0.2">
      <c r="E41" s="82">
        <v>0.36</v>
      </c>
      <c r="F41" s="83">
        <f t="shared" si="0"/>
        <v>346.36678200691995</v>
      </c>
    </row>
    <row r="42" spans="5:6" x14ac:dyDescent="0.2">
      <c r="E42" s="82">
        <v>0.37</v>
      </c>
      <c r="F42" s="83">
        <f t="shared" si="0"/>
        <v>371.33571314401433</v>
      </c>
    </row>
    <row r="43" spans="5:6" x14ac:dyDescent="0.2">
      <c r="E43" s="82">
        <v>0.38</v>
      </c>
      <c r="F43" s="83">
        <f t="shared" si="0"/>
        <v>395.37912203318569</v>
      </c>
    </row>
    <row r="44" spans="5:6" x14ac:dyDescent="0.2">
      <c r="E44" s="82">
        <v>0.39</v>
      </c>
      <c r="F44" s="83">
        <f t="shared" si="0"/>
        <v>418.52906164277215</v>
      </c>
    </row>
    <row r="45" spans="5:6" x14ac:dyDescent="0.2">
      <c r="E45" s="82">
        <v>0.4</v>
      </c>
      <c r="F45" s="83">
        <f t="shared" si="0"/>
        <v>440.81632653061229</v>
      </c>
    </row>
    <row r="46" spans="5:6" x14ac:dyDescent="0.2">
      <c r="E46" s="82">
        <v>0.41</v>
      </c>
      <c r="F46" s="83">
        <f t="shared" si="0"/>
        <v>462.27050953171374</v>
      </c>
    </row>
    <row r="47" spans="5:6" x14ac:dyDescent="0.2">
      <c r="E47" s="82">
        <v>0.42</v>
      </c>
      <c r="F47" s="83">
        <f t="shared" si="0"/>
        <v>482.92005554453499</v>
      </c>
    </row>
    <row r="48" spans="5:6" x14ac:dyDescent="0.2">
      <c r="E48" s="82">
        <v>0.43</v>
      </c>
      <c r="F48" s="83">
        <f t="shared" si="0"/>
        <v>502.7923125825223</v>
      </c>
    </row>
    <row r="49" spans="5:6" x14ac:dyDescent="0.2">
      <c r="E49" s="82">
        <v>0.44</v>
      </c>
      <c r="F49" s="83">
        <f t="shared" si="0"/>
        <v>521.91358024691363</v>
      </c>
    </row>
    <row r="50" spans="5:6" x14ac:dyDescent="0.2">
      <c r="E50" s="82">
        <v>0.45</v>
      </c>
      <c r="F50" s="83">
        <f t="shared" si="0"/>
        <v>540.30915576694406</v>
      </c>
    </row>
    <row r="51" spans="5:6" x14ac:dyDescent="0.2">
      <c r="E51" s="82">
        <v>0.46</v>
      </c>
      <c r="F51" s="83">
        <f t="shared" si="0"/>
        <v>558.00337774441732</v>
      </c>
    </row>
    <row r="52" spans="5:6" x14ac:dyDescent="0.2">
      <c r="E52" s="82">
        <v>0.47</v>
      </c>
      <c r="F52" s="83">
        <f t="shared" si="0"/>
        <v>575.01966773103777</v>
      </c>
    </row>
    <row r="53" spans="5:6" x14ac:dyDescent="0.2">
      <c r="E53" s="82">
        <v>0.48</v>
      </c>
      <c r="F53" s="83">
        <f t="shared" si="0"/>
        <v>591.38056975894824</v>
      </c>
    </row>
    <row r="54" spans="5:6" x14ac:dyDescent="0.2">
      <c r="E54" s="82">
        <v>0.49</v>
      </c>
      <c r="F54" s="83">
        <f t="shared" si="0"/>
        <v>607.10778793748023</v>
      </c>
    </row>
    <row r="55" spans="5:6" x14ac:dyDescent="0.2">
      <c r="E55" s="82">
        <v>0.5</v>
      </c>
      <c r="F55" s="83">
        <f t="shared" si="0"/>
        <v>622.22222222222217</v>
      </c>
    </row>
    <row r="56" spans="5:6" x14ac:dyDescent="0.2">
      <c r="E56" s="82">
        <v>0.51</v>
      </c>
      <c r="F56" s="83">
        <f t="shared" si="0"/>
        <v>636.74400245603238</v>
      </c>
    </row>
    <row r="57" spans="5:6" x14ac:dyDescent="0.2">
      <c r="E57" s="82">
        <v>0.52</v>
      </c>
      <c r="F57" s="83">
        <f t="shared" si="0"/>
        <v>650.69252077562351</v>
      </c>
    </row>
    <row r="58" spans="5:6" x14ac:dyDescent="0.2">
      <c r="E58" s="82">
        <v>0.53</v>
      </c>
      <c r="F58" s="83">
        <f t="shared" si="0"/>
        <v>664.08646247169918</v>
      </c>
    </row>
    <row r="59" spans="5:6" x14ac:dyDescent="0.2">
      <c r="E59" s="82">
        <v>0.54</v>
      </c>
      <c r="F59" s="83">
        <f t="shared" si="0"/>
        <v>676.94383538539432</v>
      </c>
    </row>
    <row r="60" spans="5:6" x14ac:dyDescent="0.2">
      <c r="E60" s="82">
        <v>0.55000000000000004</v>
      </c>
      <c r="F60" s="83">
        <f t="shared" si="0"/>
        <v>689.2819979188348</v>
      </c>
    </row>
    <row r="61" spans="5:6" x14ac:dyDescent="0.2">
      <c r="E61" s="82">
        <v>0.56000000000000005</v>
      </c>
      <c r="F61" s="83">
        <f t="shared" si="0"/>
        <v>701.11768573307018</v>
      </c>
    </row>
    <row r="62" spans="5:6" x14ac:dyDescent="0.2">
      <c r="E62" s="82">
        <v>0.56999999999999995</v>
      </c>
      <c r="F62" s="83">
        <f t="shared" si="0"/>
        <v>712.46703720232017</v>
      </c>
    </row>
    <row r="63" spans="5:6" x14ac:dyDescent="0.2">
      <c r="E63" s="82">
        <v>0.57999999999999996</v>
      </c>
      <c r="F63" s="83">
        <f t="shared" si="0"/>
        <v>723.34561768947287</v>
      </c>
    </row>
    <row r="64" spans="5:6" x14ac:dyDescent="0.2">
      <c r="E64" s="82">
        <v>0.59</v>
      </c>
      <c r="F64" s="83">
        <f t="shared" si="0"/>
        <v>733.7684427040067</v>
      </c>
    </row>
    <row r="65" spans="5:6" x14ac:dyDescent="0.2">
      <c r="E65" s="82">
        <v>0.6</v>
      </c>
      <c r="F65" s="83">
        <f t="shared" si="0"/>
        <v>743.75</v>
      </c>
    </row>
    <row r="66" spans="5:6" x14ac:dyDescent="0.2">
      <c r="E66" s="82">
        <v>0.61</v>
      </c>
      <c r="F66" s="83">
        <f t="shared" si="0"/>
        <v>753.30427066856964</v>
      </c>
    </row>
    <row r="67" spans="5:6" x14ac:dyDescent="0.2">
      <c r="E67" s="82">
        <v>0.62</v>
      </c>
      <c r="F67" s="83">
        <f t="shared" si="0"/>
        <v>762.44474927602505</v>
      </c>
    </row>
    <row r="68" spans="5:6" x14ac:dyDescent="0.2">
      <c r="E68" s="82">
        <v>0.63</v>
      </c>
      <c r="F68" s="83">
        <f t="shared" si="0"/>
        <v>771.18446309608953</v>
      </c>
    </row>
    <row r="69" spans="5:6" x14ac:dyDescent="0.2">
      <c r="E69" s="82">
        <v>0.64</v>
      </c>
      <c r="F69" s="83">
        <f t="shared" si="0"/>
        <v>779.53599048185606</v>
      </c>
    </row>
    <row r="70" spans="5:6" x14ac:dyDescent="0.2">
      <c r="E70" s="82">
        <v>0.65</v>
      </c>
      <c r="F70" s="83">
        <f t="shared" ref="F70:F133" si="1">NPV(E70,$C$6:$C$7)+$C$5</f>
        <v>787.51147842056935</v>
      </c>
    </row>
    <row r="71" spans="5:6" x14ac:dyDescent="0.2">
      <c r="E71" s="82">
        <v>0.66</v>
      </c>
      <c r="F71" s="83">
        <f t="shared" si="1"/>
        <v>795.12265931194679</v>
      </c>
    </row>
    <row r="72" spans="5:6" x14ac:dyDescent="0.2">
      <c r="E72" s="82">
        <v>0.67</v>
      </c>
      <c r="F72" s="83">
        <f t="shared" si="1"/>
        <v>802.38086700849817</v>
      </c>
    </row>
    <row r="73" spans="5:6" x14ac:dyDescent="0.2">
      <c r="E73" s="82">
        <v>0.68</v>
      </c>
      <c r="F73" s="83">
        <f t="shared" si="1"/>
        <v>809.29705215419517</v>
      </c>
    </row>
    <row r="74" spans="5:6" x14ac:dyDescent="0.2">
      <c r="E74" s="82">
        <v>0.69</v>
      </c>
      <c r="F74" s="83">
        <f t="shared" si="1"/>
        <v>815.88179685585237</v>
      </c>
    </row>
    <row r="75" spans="5:6" x14ac:dyDescent="0.2">
      <c r="E75" s="82">
        <v>0.7</v>
      </c>
      <c r="F75" s="83">
        <f t="shared" si="1"/>
        <v>822.14532871972278</v>
      </c>
    </row>
    <row r="76" spans="5:6" x14ac:dyDescent="0.2">
      <c r="E76" s="82">
        <v>0.71</v>
      </c>
      <c r="F76" s="83">
        <f t="shared" si="1"/>
        <v>828.09753428405338</v>
      </c>
    </row>
    <row r="77" spans="5:6" x14ac:dyDescent="0.2">
      <c r="E77" s="82">
        <v>0.72</v>
      </c>
      <c r="F77" s="83">
        <f t="shared" si="1"/>
        <v>833.74797187668992</v>
      </c>
    </row>
    <row r="78" spans="5:6" x14ac:dyDescent="0.2">
      <c r="E78" s="82">
        <v>0.73</v>
      </c>
      <c r="F78" s="83">
        <f t="shared" si="1"/>
        <v>839.10588392528962</v>
      </c>
    </row>
    <row r="79" spans="5:6" x14ac:dyDescent="0.2">
      <c r="E79" s="82">
        <v>0.74</v>
      </c>
      <c r="F79" s="83">
        <f t="shared" si="1"/>
        <v>844.18020874620152</v>
      </c>
    </row>
    <row r="80" spans="5:6" x14ac:dyDescent="0.2">
      <c r="E80" s="82">
        <v>0.75</v>
      </c>
      <c r="F80" s="83">
        <f t="shared" si="1"/>
        <v>848.97959183673447</v>
      </c>
    </row>
    <row r="81" spans="5:6" x14ac:dyDescent="0.2">
      <c r="E81" s="82">
        <v>0.76</v>
      </c>
      <c r="F81" s="83">
        <f t="shared" si="1"/>
        <v>853.51239669421466</v>
      </c>
    </row>
    <row r="82" spans="5:6" x14ac:dyDescent="0.2">
      <c r="E82" s="82">
        <v>0.77</v>
      </c>
      <c r="F82" s="83">
        <f t="shared" si="1"/>
        <v>857.78671518401507</v>
      </c>
    </row>
    <row r="83" spans="5:6" x14ac:dyDescent="0.2">
      <c r="E83" s="82">
        <v>0.78</v>
      </c>
      <c r="F83" s="83">
        <f t="shared" si="1"/>
        <v>861.81037747759137</v>
      </c>
    </row>
    <row r="84" spans="5:6" x14ac:dyDescent="0.2">
      <c r="E84" s="82">
        <v>0.79</v>
      </c>
      <c r="F84" s="83">
        <f t="shared" si="1"/>
        <v>865.59096158047532</v>
      </c>
    </row>
    <row r="85" spans="5:6" x14ac:dyDescent="0.2">
      <c r="E85" s="82">
        <v>0.8</v>
      </c>
      <c r="F85" s="83">
        <f t="shared" si="1"/>
        <v>869.1358024691358</v>
      </c>
    </row>
    <row r="86" spans="5:6" x14ac:dyDescent="0.2">
      <c r="E86" s="82">
        <v>0.81</v>
      </c>
      <c r="F86" s="83">
        <f t="shared" si="1"/>
        <v>872.45200085467513</v>
      </c>
    </row>
    <row r="87" spans="5:6" x14ac:dyDescent="0.2">
      <c r="E87" s="82">
        <v>0.82</v>
      </c>
      <c r="F87" s="83">
        <f t="shared" si="1"/>
        <v>875.54643159038733</v>
      </c>
    </row>
    <row r="88" spans="5:6" x14ac:dyDescent="0.2">
      <c r="E88" s="82">
        <v>0.83</v>
      </c>
      <c r="F88" s="83">
        <f t="shared" si="1"/>
        <v>878.42575173937712</v>
      </c>
    </row>
    <row r="89" spans="5:6" x14ac:dyDescent="0.2">
      <c r="E89" s="82">
        <v>0.84</v>
      </c>
      <c r="F89" s="83">
        <f t="shared" si="1"/>
        <v>881.09640831757997</v>
      </c>
    </row>
    <row r="90" spans="5:6" x14ac:dyDescent="0.2">
      <c r="E90" s="82">
        <v>0.85</v>
      </c>
      <c r="F90" s="83">
        <f t="shared" si="1"/>
        <v>883.56464572680807</v>
      </c>
    </row>
    <row r="91" spans="5:6" x14ac:dyDescent="0.2">
      <c r="E91" s="82">
        <v>0.86</v>
      </c>
      <c r="F91" s="83">
        <f t="shared" si="1"/>
        <v>885.83651289166346</v>
      </c>
    </row>
    <row r="92" spans="5:6" x14ac:dyDescent="0.2">
      <c r="E92" s="82">
        <v>0.87</v>
      </c>
      <c r="F92" s="83">
        <f t="shared" si="1"/>
        <v>887.91787011352926</v>
      </c>
    </row>
    <row r="93" spans="5:6" x14ac:dyDescent="0.2">
      <c r="E93" s="82">
        <v>0.88</v>
      </c>
      <c r="F93" s="83">
        <f t="shared" si="1"/>
        <v>889.81439565414212</v>
      </c>
    </row>
    <row r="94" spans="5:6" x14ac:dyDescent="0.2">
      <c r="E94" s="82">
        <v>0.89</v>
      </c>
      <c r="F94" s="83">
        <f t="shared" si="1"/>
        <v>891.53159206069267</v>
      </c>
    </row>
    <row r="95" spans="5:6" x14ac:dyDescent="0.2">
      <c r="E95" s="82">
        <v>0.9</v>
      </c>
      <c r="F95" s="83">
        <f t="shared" si="1"/>
        <v>893.07479224376721</v>
      </c>
    </row>
    <row r="96" spans="5:6" x14ac:dyDescent="0.2">
      <c r="E96" s="82">
        <v>0.91</v>
      </c>
      <c r="F96" s="83">
        <f t="shared" si="1"/>
        <v>894.44916531893296</v>
      </c>
    </row>
    <row r="97" spans="5:6" x14ac:dyDescent="0.2">
      <c r="E97" s="82">
        <v>0.92</v>
      </c>
      <c r="F97" s="83">
        <f t="shared" si="1"/>
        <v>895.65972222222217</v>
      </c>
    </row>
    <row r="98" spans="5:6" x14ac:dyDescent="0.2">
      <c r="E98" s="82">
        <v>0.93</v>
      </c>
      <c r="F98" s="83">
        <f t="shared" si="1"/>
        <v>896.71132110929148</v>
      </c>
    </row>
    <row r="99" spans="5:6" x14ac:dyDescent="0.2">
      <c r="E99" s="82">
        <v>0.94</v>
      </c>
      <c r="F99" s="83">
        <f t="shared" si="1"/>
        <v>897.60867254756113</v>
      </c>
    </row>
    <row r="100" spans="5:6" x14ac:dyDescent="0.2">
      <c r="E100" s="82">
        <v>0.95</v>
      </c>
      <c r="F100" s="83">
        <f t="shared" si="1"/>
        <v>898.35634451019087</v>
      </c>
    </row>
    <row r="101" spans="5:6" x14ac:dyDescent="0.2">
      <c r="E101" s="82">
        <v>0.96</v>
      </c>
      <c r="F101" s="83">
        <f t="shared" si="1"/>
        <v>898.95876718034151</v>
      </c>
    </row>
    <row r="102" spans="5:6" x14ac:dyDescent="0.2">
      <c r="E102" s="82">
        <v>0.97</v>
      </c>
      <c r="F102" s="83">
        <f t="shared" si="1"/>
        <v>899.42023757375864</v>
      </c>
    </row>
    <row r="103" spans="5:6" x14ac:dyDescent="0.2">
      <c r="E103" s="82">
        <v>0.98</v>
      </c>
      <c r="F103" s="83">
        <f t="shared" si="1"/>
        <v>899.74492398734856</v>
      </c>
    </row>
    <row r="104" spans="5:6" x14ac:dyDescent="0.2">
      <c r="E104" s="82">
        <v>0.99</v>
      </c>
      <c r="F104" s="83">
        <f t="shared" si="1"/>
        <v>899.93687028105387</v>
      </c>
    </row>
    <row r="105" spans="5:6" x14ac:dyDescent="0.2">
      <c r="E105" s="82">
        <v>1</v>
      </c>
      <c r="F105" s="83">
        <f t="shared" si="1"/>
        <v>900</v>
      </c>
    </row>
    <row r="106" spans="5:6" x14ac:dyDescent="0.2">
      <c r="E106" s="82">
        <v>1.01</v>
      </c>
      <c r="F106" s="83">
        <f t="shared" si="1"/>
        <v>899.93812034355551</v>
      </c>
    </row>
    <row r="107" spans="5:6" x14ac:dyDescent="0.2">
      <c r="E107" s="82">
        <v>1.02</v>
      </c>
      <c r="F107" s="83">
        <f t="shared" si="1"/>
        <v>899.75492598764822</v>
      </c>
    </row>
    <row r="108" spans="5:6" x14ac:dyDescent="0.2">
      <c r="E108" s="82">
        <v>1.03</v>
      </c>
      <c r="F108" s="83">
        <f t="shared" si="1"/>
        <v>899.45400276638611</v>
      </c>
    </row>
    <row r="109" spans="5:6" x14ac:dyDescent="0.2">
      <c r="E109" s="82">
        <v>1.04</v>
      </c>
      <c r="F109" s="83">
        <f t="shared" si="1"/>
        <v>899.03883121876197</v>
      </c>
    </row>
    <row r="110" spans="5:6" x14ac:dyDescent="0.2">
      <c r="E110" s="82">
        <v>1.05</v>
      </c>
      <c r="F110" s="83">
        <f t="shared" si="1"/>
        <v>898.51279000594877</v>
      </c>
    </row>
    <row r="111" spans="5:6" x14ac:dyDescent="0.2">
      <c r="E111" s="82">
        <v>1.06</v>
      </c>
      <c r="F111" s="83">
        <f t="shared" si="1"/>
        <v>897.87915920444902</v>
      </c>
    </row>
    <row r="112" spans="5:6" x14ac:dyDescent="0.2">
      <c r="E112" s="82">
        <v>1.07</v>
      </c>
      <c r="F112" s="83">
        <f t="shared" si="1"/>
        <v>897.14112348012759</v>
      </c>
    </row>
    <row r="113" spans="5:6" x14ac:dyDescent="0.2">
      <c r="E113" s="82">
        <v>1.08</v>
      </c>
      <c r="F113" s="83">
        <f t="shared" si="1"/>
        <v>896.30177514792877</v>
      </c>
    </row>
    <row r="114" spans="5:6" x14ac:dyDescent="0.2">
      <c r="E114" s="82">
        <v>1.0900000000000001</v>
      </c>
      <c r="F114" s="83">
        <f t="shared" si="1"/>
        <v>895.36411712186055</v>
      </c>
    </row>
    <row r="115" spans="5:6" x14ac:dyDescent="0.2">
      <c r="E115" s="82">
        <v>1.1000000000000001</v>
      </c>
      <c r="F115" s="83">
        <f t="shared" si="1"/>
        <v>894.33106575963711</v>
      </c>
    </row>
    <row r="116" spans="5:6" x14ac:dyDescent="0.2">
      <c r="E116" s="82">
        <v>1.1100000000000001</v>
      </c>
      <c r="F116" s="83">
        <f t="shared" si="1"/>
        <v>893.2054536061637</v>
      </c>
    </row>
    <row r="117" spans="5:6" x14ac:dyDescent="0.2">
      <c r="E117" s="82">
        <v>1.1200000000000001</v>
      </c>
      <c r="F117" s="83">
        <f t="shared" si="1"/>
        <v>891.99003203987195</v>
      </c>
    </row>
    <row r="118" spans="5:6" x14ac:dyDescent="0.2">
      <c r="E118" s="82">
        <v>1.1299999999999999</v>
      </c>
      <c r="F118" s="83">
        <f t="shared" si="1"/>
        <v>890.6874738257402</v>
      </c>
    </row>
    <row r="119" spans="5:6" x14ac:dyDescent="0.2">
      <c r="E119" s="82">
        <v>1.1399999999999999</v>
      </c>
      <c r="F119" s="83">
        <f t="shared" si="1"/>
        <v>889.30037557865307</v>
      </c>
    </row>
    <row r="120" spans="5:6" x14ac:dyDescent="0.2">
      <c r="E120" s="82">
        <v>1.1499999999999999</v>
      </c>
      <c r="F120" s="83">
        <f t="shared" si="1"/>
        <v>887.83126014061645</v>
      </c>
    </row>
    <row r="121" spans="5:6" x14ac:dyDescent="0.2">
      <c r="E121" s="82">
        <v>1.1599999999999999</v>
      </c>
      <c r="F121" s="83">
        <f t="shared" si="1"/>
        <v>886.28257887517111</v>
      </c>
    </row>
    <row r="122" spans="5:6" x14ac:dyDescent="0.2">
      <c r="E122" s="82">
        <v>1.17</v>
      </c>
      <c r="F122" s="83">
        <f t="shared" si="1"/>
        <v>884.6567138822229</v>
      </c>
    </row>
    <row r="123" spans="5:6" x14ac:dyDescent="0.2">
      <c r="E123" s="82">
        <v>1.18</v>
      </c>
      <c r="F123" s="83">
        <f t="shared" si="1"/>
        <v>882.95598013635208</v>
      </c>
    </row>
    <row r="124" spans="5:6" x14ac:dyDescent="0.2">
      <c r="E124" s="82">
        <v>1.19</v>
      </c>
      <c r="F124" s="83">
        <f t="shared" si="1"/>
        <v>881.18262755155229</v>
      </c>
    </row>
    <row r="125" spans="5:6" x14ac:dyDescent="0.2">
      <c r="E125" s="82">
        <v>1.2</v>
      </c>
      <c r="F125" s="83">
        <f t="shared" si="1"/>
        <v>879.33884297520672</v>
      </c>
    </row>
    <row r="126" spans="5:6" x14ac:dyDescent="0.2">
      <c r="E126" s="82">
        <v>1.21</v>
      </c>
      <c r="F126" s="83">
        <f t="shared" si="1"/>
        <v>877.42675211400228</v>
      </c>
    </row>
    <row r="127" spans="5:6" x14ac:dyDescent="0.2">
      <c r="E127" s="82">
        <v>1.22</v>
      </c>
      <c r="F127" s="83">
        <f t="shared" si="1"/>
        <v>875.44842139436741</v>
      </c>
    </row>
    <row r="128" spans="5:6" x14ac:dyDescent="0.2">
      <c r="E128" s="82">
        <v>1.23</v>
      </c>
      <c r="F128" s="83">
        <f t="shared" si="1"/>
        <v>873.4058597598987</v>
      </c>
    </row>
    <row r="129" spans="5:6" x14ac:dyDescent="0.2">
      <c r="E129" s="82">
        <v>1.24</v>
      </c>
      <c r="F129" s="83">
        <f t="shared" si="1"/>
        <v>871.30102040816337</v>
      </c>
    </row>
    <row r="130" spans="5:6" x14ac:dyDescent="0.2">
      <c r="E130" s="82">
        <v>1.25</v>
      </c>
      <c r="F130" s="83">
        <f t="shared" si="1"/>
        <v>869.1358024691358</v>
      </c>
    </row>
    <row r="131" spans="5:6" x14ac:dyDescent="0.2">
      <c r="E131" s="82">
        <v>1.26</v>
      </c>
      <c r="F131" s="83">
        <f t="shared" si="1"/>
        <v>866.91205262745734</v>
      </c>
    </row>
    <row r="132" spans="5:6" x14ac:dyDescent="0.2">
      <c r="E132" s="82">
        <v>1.27</v>
      </c>
      <c r="F132" s="83">
        <f t="shared" si="1"/>
        <v>864.63156669060163</v>
      </c>
    </row>
    <row r="133" spans="5:6" x14ac:dyDescent="0.2">
      <c r="E133" s="82">
        <v>1.28</v>
      </c>
      <c r="F133" s="83">
        <f t="shared" si="1"/>
        <v>862.29609110495539</v>
      </c>
    </row>
    <row r="134" spans="5:6" x14ac:dyDescent="0.2">
      <c r="E134" s="82">
        <v>1.29</v>
      </c>
      <c r="F134" s="83">
        <f t="shared" ref="F134:F197" si="2">NPV(E134,$C$6:$C$7)+$C$5</f>
        <v>859.90732442173112</v>
      </c>
    </row>
    <row r="135" spans="5:6" x14ac:dyDescent="0.2">
      <c r="E135" s="82">
        <v>1.3</v>
      </c>
      <c r="F135" s="83">
        <f t="shared" si="2"/>
        <v>857.46691871455596</v>
      </c>
    </row>
    <row r="136" spans="5:6" x14ac:dyDescent="0.2">
      <c r="E136" s="82">
        <v>1.31</v>
      </c>
      <c r="F136" s="83">
        <f t="shared" si="2"/>
        <v>854.97648095050681</v>
      </c>
    </row>
    <row r="137" spans="5:6" x14ac:dyDescent="0.2">
      <c r="E137" s="82">
        <v>1.32</v>
      </c>
      <c r="F137" s="83">
        <f t="shared" si="2"/>
        <v>852.43757431629001</v>
      </c>
    </row>
    <row r="138" spans="5:6" x14ac:dyDescent="0.2">
      <c r="E138" s="82">
        <v>1.33</v>
      </c>
      <c r="F138" s="83">
        <f t="shared" si="2"/>
        <v>849.8517195011882</v>
      </c>
    </row>
    <row r="139" spans="5:6" x14ac:dyDescent="0.2">
      <c r="E139" s="82">
        <v>1.34</v>
      </c>
      <c r="F139" s="83">
        <f t="shared" si="2"/>
        <v>847.22039593834461</v>
      </c>
    </row>
    <row r="140" spans="5:6" x14ac:dyDescent="0.2">
      <c r="E140" s="82">
        <v>1.35</v>
      </c>
      <c r="F140" s="83">
        <f t="shared" si="2"/>
        <v>844.54504300588496</v>
      </c>
    </row>
    <row r="141" spans="5:6" x14ac:dyDescent="0.2">
      <c r="E141" s="82">
        <v>1.36</v>
      </c>
      <c r="F141" s="83">
        <f t="shared" si="2"/>
        <v>841.82706118931355</v>
      </c>
    </row>
    <row r="142" spans="5:6" x14ac:dyDescent="0.2">
      <c r="E142" s="82">
        <v>1.37</v>
      </c>
      <c r="F142" s="83">
        <f t="shared" si="2"/>
        <v>839.06781320657319</v>
      </c>
    </row>
    <row r="143" spans="5:6" x14ac:dyDescent="0.2">
      <c r="E143" s="82">
        <v>1.38</v>
      </c>
      <c r="F143" s="83">
        <f t="shared" si="2"/>
        <v>836.26862509709781</v>
      </c>
    </row>
    <row r="144" spans="5:6" x14ac:dyDescent="0.2">
      <c r="E144" s="82">
        <v>1.39</v>
      </c>
      <c r="F144" s="83">
        <f t="shared" si="2"/>
        <v>833.43078727613329</v>
      </c>
    </row>
    <row r="145" spans="5:6" x14ac:dyDescent="0.2">
      <c r="E145" s="82">
        <v>1.4</v>
      </c>
      <c r="F145" s="83">
        <f t="shared" si="2"/>
        <v>830.55555555555566</v>
      </c>
    </row>
    <row r="146" spans="5:6" x14ac:dyDescent="0.2">
      <c r="E146" s="82">
        <v>1.41</v>
      </c>
      <c r="F146" s="83">
        <f t="shared" si="2"/>
        <v>827.6441521323668</v>
      </c>
    </row>
    <row r="147" spans="5:6" x14ac:dyDescent="0.2">
      <c r="E147" s="82">
        <v>1.42</v>
      </c>
      <c r="F147" s="83">
        <f t="shared" si="2"/>
        <v>824.69776654600128</v>
      </c>
    </row>
    <row r="148" spans="5:6" x14ac:dyDescent="0.2">
      <c r="E148" s="82">
        <v>1.43</v>
      </c>
      <c r="F148" s="83">
        <f t="shared" si="2"/>
        <v>821.71755660553117</v>
      </c>
    </row>
    <row r="149" spans="5:6" x14ac:dyDescent="0.2">
      <c r="E149" s="82">
        <v>1.44</v>
      </c>
      <c r="F149" s="83">
        <f t="shared" si="2"/>
        <v>818.70464928782576</v>
      </c>
    </row>
    <row r="150" spans="5:6" x14ac:dyDescent="0.2">
      <c r="E150" s="82">
        <v>1.45</v>
      </c>
      <c r="F150" s="83">
        <f t="shared" si="2"/>
        <v>815.66014160766326</v>
      </c>
    </row>
    <row r="151" spans="5:6" x14ac:dyDescent="0.2">
      <c r="E151" s="82">
        <v>1.46</v>
      </c>
      <c r="F151" s="83">
        <f t="shared" si="2"/>
        <v>812.5851014607706</v>
      </c>
    </row>
    <row r="152" spans="5:6" x14ac:dyDescent="0.2">
      <c r="E152" s="82">
        <v>1.47</v>
      </c>
      <c r="F152" s="83">
        <f t="shared" si="2"/>
        <v>809.48056844072198</v>
      </c>
    </row>
    <row r="153" spans="5:6" x14ac:dyDescent="0.2">
      <c r="E153" s="82">
        <v>1.48</v>
      </c>
      <c r="F153" s="83">
        <f t="shared" si="2"/>
        <v>806.34755463059309</v>
      </c>
    </row>
    <row r="154" spans="5:6" x14ac:dyDescent="0.2">
      <c r="E154" s="82">
        <v>1.49</v>
      </c>
      <c r="F154" s="83">
        <f t="shared" si="2"/>
        <v>803.18704537023586</v>
      </c>
    </row>
    <row r="155" spans="5:6" x14ac:dyDescent="0.2">
      <c r="E155" s="82">
        <v>1.5</v>
      </c>
      <c r="F155" s="83">
        <f t="shared" si="2"/>
        <v>800</v>
      </c>
    </row>
    <row r="156" spans="5:6" x14ac:dyDescent="0.2">
      <c r="E156" s="82">
        <v>1.51</v>
      </c>
      <c r="F156" s="83">
        <f t="shared" si="2"/>
        <v>796.78735258170491</v>
      </c>
    </row>
    <row r="157" spans="5:6" x14ac:dyDescent="0.2">
      <c r="E157" s="82">
        <v>1.52</v>
      </c>
      <c r="F157" s="83">
        <f t="shared" si="2"/>
        <v>793.55001259763185</v>
      </c>
    </row>
    <row r="158" spans="5:6" x14ac:dyDescent="0.2">
      <c r="E158" s="82">
        <v>1.53</v>
      </c>
      <c r="F158" s="83">
        <f t="shared" si="2"/>
        <v>790.28886562827074</v>
      </c>
    </row>
    <row r="159" spans="5:6" x14ac:dyDescent="0.2">
      <c r="E159" s="82">
        <v>1.54</v>
      </c>
      <c r="F159" s="83">
        <f t="shared" si="2"/>
        <v>787.00477400954787</v>
      </c>
    </row>
    <row r="160" spans="5:6" x14ac:dyDescent="0.2">
      <c r="E160" s="82">
        <v>1.55</v>
      </c>
      <c r="F160" s="83">
        <f t="shared" si="2"/>
        <v>783.69857747020387</v>
      </c>
    </row>
    <row r="161" spans="5:6" x14ac:dyDescent="0.2">
      <c r="E161" s="82">
        <v>1.56</v>
      </c>
      <c r="F161" s="83">
        <f t="shared" si="2"/>
        <v>780.37109375</v>
      </c>
    </row>
    <row r="162" spans="5:6" x14ac:dyDescent="0.2">
      <c r="E162" s="82">
        <v>1.57</v>
      </c>
      <c r="F162" s="83">
        <f t="shared" si="2"/>
        <v>777.02311919938256</v>
      </c>
    </row>
    <row r="163" spans="5:6" x14ac:dyDescent="0.2">
      <c r="E163" s="82">
        <v>1.58</v>
      </c>
      <c r="F163" s="83">
        <f t="shared" si="2"/>
        <v>773.65542936121619</v>
      </c>
    </row>
    <row r="164" spans="5:6" x14ac:dyDescent="0.2">
      <c r="E164" s="82">
        <v>1.59</v>
      </c>
      <c r="F164" s="83">
        <f t="shared" si="2"/>
        <v>770.26877953518897</v>
      </c>
    </row>
    <row r="165" spans="5:6" x14ac:dyDescent="0.2">
      <c r="E165" s="82">
        <v>1.6</v>
      </c>
      <c r="F165" s="83">
        <f t="shared" si="2"/>
        <v>766.86390532544374</v>
      </c>
    </row>
    <row r="166" spans="5:6" x14ac:dyDescent="0.2">
      <c r="E166" s="82">
        <v>1.61</v>
      </c>
      <c r="F166" s="83">
        <f t="shared" si="2"/>
        <v>763.44152317200223</v>
      </c>
    </row>
    <row r="167" spans="5:6" x14ac:dyDescent="0.2">
      <c r="E167" s="82">
        <v>1.62</v>
      </c>
      <c r="F167" s="83">
        <f t="shared" si="2"/>
        <v>760.00233086649996</v>
      </c>
    </row>
    <row r="168" spans="5:6" x14ac:dyDescent="0.2">
      <c r="E168" s="82">
        <v>1.63</v>
      </c>
      <c r="F168" s="83">
        <f t="shared" si="2"/>
        <v>756.54700805274069</v>
      </c>
    </row>
    <row r="169" spans="5:6" x14ac:dyDescent="0.2">
      <c r="E169" s="82">
        <v>1.64</v>
      </c>
      <c r="F169" s="83">
        <f t="shared" si="2"/>
        <v>753.07621671258039</v>
      </c>
    </row>
    <row r="170" spans="5:6" x14ac:dyDescent="0.2">
      <c r="E170" s="82">
        <v>1.65</v>
      </c>
      <c r="F170" s="83">
        <f t="shared" si="2"/>
        <v>749.59060163759341</v>
      </c>
    </row>
    <row r="171" spans="5:6" x14ac:dyDescent="0.2">
      <c r="E171" s="82">
        <v>1.66</v>
      </c>
      <c r="F171" s="83">
        <f t="shared" si="2"/>
        <v>746.09079088699173</v>
      </c>
    </row>
    <row r="172" spans="5:6" x14ac:dyDescent="0.2">
      <c r="E172" s="82">
        <v>1.67</v>
      </c>
      <c r="F172" s="83">
        <f t="shared" si="2"/>
        <v>742.57739623223779</v>
      </c>
    </row>
    <row r="173" spans="5:6" x14ac:dyDescent="0.2">
      <c r="E173" s="82">
        <v>1.68</v>
      </c>
      <c r="F173" s="83">
        <f t="shared" si="2"/>
        <v>739.051013588773</v>
      </c>
    </row>
    <row r="174" spans="5:6" x14ac:dyDescent="0.2">
      <c r="E174" s="82">
        <v>1.69</v>
      </c>
      <c r="F174" s="83">
        <f t="shared" si="2"/>
        <v>735.51222343527616</v>
      </c>
    </row>
    <row r="175" spans="5:6" x14ac:dyDescent="0.2">
      <c r="E175" s="82">
        <v>1.7</v>
      </c>
      <c r="F175" s="83">
        <f t="shared" si="2"/>
        <v>731.96159122085055</v>
      </c>
    </row>
    <row r="176" spans="5:6" x14ac:dyDescent="0.2">
      <c r="E176" s="82">
        <v>1.71</v>
      </c>
      <c r="F176" s="83">
        <f t="shared" si="2"/>
        <v>728.39966776051506</v>
      </c>
    </row>
    <row r="177" spans="5:6" x14ac:dyDescent="0.2">
      <c r="E177" s="82">
        <v>1.72</v>
      </c>
      <c r="F177" s="83">
        <f t="shared" si="2"/>
        <v>724.8269896193774</v>
      </c>
    </row>
    <row r="178" spans="5:6" x14ac:dyDescent="0.2">
      <c r="E178" s="82">
        <v>1.73</v>
      </c>
      <c r="F178" s="83">
        <f t="shared" si="2"/>
        <v>721.24407948583757</v>
      </c>
    </row>
    <row r="179" spans="5:6" x14ac:dyDescent="0.2">
      <c r="E179" s="82">
        <v>1.74</v>
      </c>
      <c r="F179" s="83">
        <f t="shared" si="2"/>
        <v>717.65144653417883</v>
      </c>
    </row>
    <row r="180" spans="5:6" x14ac:dyDescent="0.2">
      <c r="E180" s="82">
        <v>1.75</v>
      </c>
      <c r="F180" s="83">
        <f t="shared" si="2"/>
        <v>714.04958677685954</v>
      </c>
    </row>
    <row r="181" spans="5:6" x14ac:dyDescent="0.2">
      <c r="E181" s="82">
        <v>1.76</v>
      </c>
      <c r="F181" s="83">
        <f t="shared" si="2"/>
        <v>710.43898340684746</v>
      </c>
    </row>
    <row r="182" spans="5:6" x14ac:dyDescent="0.2">
      <c r="E182" s="82">
        <v>1.77</v>
      </c>
      <c r="F182" s="83">
        <f t="shared" si="2"/>
        <v>706.82010713029013</v>
      </c>
    </row>
    <row r="183" spans="5:6" x14ac:dyDescent="0.2">
      <c r="E183" s="82">
        <v>1.78</v>
      </c>
      <c r="F183" s="83">
        <f t="shared" si="2"/>
        <v>703.19341648982936</v>
      </c>
    </row>
    <row r="184" spans="5:6" x14ac:dyDescent="0.2">
      <c r="E184" s="82">
        <v>1.79</v>
      </c>
      <c r="F184" s="83">
        <f t="shared" si="2"/>
        <v>699.55935817885165</v>
      </c>
    </row>
    <row r="185" spans="5:6" x14ac:dyDescent="0.2">
      <c r="E185" s="82">
        <v>1.8</v>
      </c>
      <c r="F185" s="83">
        <f t="shared" si="2"/>
        <v>695.91836734693879</v>
      </c>
    </row>
    <row r="186" spans="5:6" x14ac:dyDescent="0.2">
      <c r="E186" s="82">
        <v>1.81</v>
      </c>
      <c r="F186" s="83">
        <f t="shared" si="2"/>
        <v>692.2708678968097</v>
      </c>
    </row>
    <row r="187" spans="5:6" x14ac:dyDescent="0.2">
      <c r="E187" s="82">
        <v>1.82</v>
      </c>
      <c r="F187" s="83">
        <f t="shared" si="2"/>
        <v>688.61727277299951</v>
      </c>
    </row>
    <row r="188" spans="5:6" x14ac:dyDescent="0.2">
      <c r="E188" s="82">
        <v>1.83</v>
      </c>
      <c r="F188" s="83">
        <f t="shared" si="2"/>
        <v>684.95798424253007</v>
      </c>
    </row>
    <row r="189" spans="5:6" x14ac:dyDescent="0.2">
      <c r="E189" s="82">
        <v>1.84</v>
      </c>
      <c r="F189" s="83">
        <f t="shared" si="2"/>
        <v>681.29339416782386</v>
      </c>
    </row>
    <row r="190" spans="5:6" x14ac:dyDescent="0.2">
      <c r="E190" s="82">
        <v>1.85</v>
      </c>
      <c r="F190" s="83">
        <f t="shared" si="2"/>
        <v>677.62388427208361</v>
      </c>
    </row>
    <row r="191" spans="5:6" x14ac:dyDescent="0.2">
      <c r="E191" s="82">
        <v>1.86</v>
      </c>
      <c r="F191" s="83">
        <f t="shared" si="2"/>
        <v>673.94982639737873</v>
      </c>
    </row>
    <row r="192" spans="5:6" x14ac:dyDescent="0.2">
      <c r="E192" s="82">
        <v>1.87</v>
      </c>
      <c r="F192" s="83">
        <f t="shared" si="2"/>
        <v>670.27158275564852</v>
      </c>
    </row>
    <row r="193" spans="5:6" x14ac:dyDescent="0.2">
      <c r="E193" s="82">
        <v>1.88</v>
      </c>
      <c r="F193" s="83">
        <f t="shared" si="2"/>
        <v>666.58950617283926</v>
      </c>
    </row>
    <row r="194" spans="5:6" x14ac:dyDescent="0.2">
      <c r="E194" s="82">
        <v>1.89</v>
      </c>
      <c r="F194" s="83">
        <f t="shared" si="2"/>
        <v>662.90394032638505</v>
      </c>
    </row>
    <row r="195" spans="5:6" x14ac:dyDescent="0.2">
      <c r="E195" s="82">
        <v>1.9</v>
      </c>
      <c r="F195" s="83">
        <f t="shared" si="2"/>
        <v>659.21521997621903</v>
      </c>
    </row>
    <row r="196" spans="5:6" x14ac:dyDescent="0.2">
      <c r="E196" s="82">
        <v>1.91</v>
      </c>
      <c r="F196" s="83">
        <f t="shared" si="2"/>
        <v>655.52367118952316</v>
      </c>
    </row>
    <row r="197" spans="5:6" x14ac:dyDescent="0.2">
      <c r="E197" s="82">
        <v>1.92</v>
      </c>
      <c r="F197" s="83">
        <f t="shared" si="2"/>
        <v>651.82961155939211</v>
      </c>
    </row>
    <row r="198" spans="5:6" x14ac:dyDescent="0.2">
      <c r="E198" s="82">
        <v>1.93</v>
      </c>
      <c r="F198" s="83">
        <f t="shared" ref="F198:F261" si="3">NPV(E198,$C$6:$C$7)+$C$5</f>
        <v>648.1333504175941</v>
      </c>
    </row>
    <row r="199" spans="5:6" x14ac:dyDescent="0.2">
      <c r="E199" s="82">
        <v>1.94</v>
      </c>
      <c r="F199" s="83">
        <f t="shared" si="3"/>
        <v>644.43518904160328</v>
      </c>
    </row>
    <row r="200" spans="5:6" x14ac:dyDescent="0.2">
      <c r="E200" s="82">
        <v>1.95</v>
      </c>
      <c r="F200" s="83">
        <f t="shared" si="3"/>
        <v>640.73542085607596</v>
      </c>
    </row>
    <row r="201" spans="5:6" x14ac:dyDescent="0.2">
      <c r="E201" s="82">
        <v>1.96</v>
      </c>
      <c r="F201" s="83">
        <f t="shared" si="3"/>
        <v>637.03433162892634</v>
      </c>
    </row>
    <row r="202" spans="5:6" x14ac:dyDescent="0.2">
      <c r="E202" s="82">
        <v>1.97</v>
      </c>
      <c r="F202" s="83">
        <f t="shared" si="3"/>
        <v>633.3321996621662</v>
      </c>
    </row>
    <row r="203" spans="5:6" x14ac:dyDescent="0.2">
      <c r="E203" s="82">
        <v>1.98</v>
      </c>
      <c r="F203" s="83">
        <f t="shared" si="3"/>
        <v>629.62929597765878</v>
      </c>
    </row>
    <row r="204" spans="5:6" x14ac:dyDescent="0.2">
      <c r="E204" s="82">
        <v>1.99</v>
      </c>
      <c r="F204" s="83">
        <f t="shared" si="3"/>
        <v>625.92588449793629</v>
      </c>
    </row>
    <row r="205" spans="5:6" x14ac:dyDescent="0.2">
      <c r="E205" s="82">
        <v>2</v>
      </c>
      <c r="F205" s="83">
        <f t="shared" si="3"/>
        <v>622.22222222222217</v>
      </c>
    </row>
    <row r="206" spans="5:6" x14ac:dyDescent="0.2">
      <c r="E206" s="82">
        <v>2.0099999999999998</v>
      </c>
      <c r="F206" s="83">
        <f t="shared" si="3"/>
        <v>618.51855939779898</v>
      </c>
    </row>
    <row r="207" spans="5:6" x14ac:dyDescent="0.2">
      <c r="E207" s="82">
        <v>2.02</v>
      </c>
      <c r="F207" s="83">
        <f t="shared" si="3"/>
        <v>614.81513968685613</v>
      </c>
    </row>
    <row r="208" spans="5:6" x14ac:dyDescent="0.2">
      <c r="E208" s="82">
        <v>2.0299999999999998</v>
      </c>
      <c r="F208" s="83">
        <f t="shared" si="3"/>
        <v>611.1122003289438</v>
      </c>
    </row>
    <row r="209" spans="5:6" x14ac:dyDescent="0.2">
      <c r="E209" s="82">
        <v>2.04</v>
      </c>
      <c r="F209" s="83">
        <f t="shared" si="3"/>
        <v>607.40997229916866</v>
      </c>
    </row>
    <row r="210" spans="5:6" x14ac:dyDescent="0.2">
      <c r="E210" s="82">
        <v>2.0499999999999998</v>
      </c>
      <c r="F210" s="83">
        <f t="shared" si="3"/>
        <v>603.70868046224132</v>
      </c>
    </row>
    <row r="211" spans="5:6" x14ac:dyDescent="0.2">
      <c r="E211" s="82">
        <v>2.06</v>
      </c>
      <c r="F211" s="83">
        <f t="shared" si="3"/>
        <v>600.00854372250024</v>
      </c>
    </row>
    <row r="212" spans="5:6" x14ac:dyDescent="0.2">
      <c r="E212" s="82">
        <v>2.0699999999999998</v>
      </c>
      <c r="F212" s="83">
        <f t="shared" si="3"/>
        <v>596.30977517002839</v>
      </c>
    </row>
    <row r="213" spans="5:6" x14ac:dyDescent="0.2">
      <c r="E213" s="82">
        <v>2.08</v>
      </c>
      <c r="F213" s="83">
        <f t="shared" si="3"/>
        <v>592.61258222297192</v>
      </c>
    </row>
    <row r="214" spans="5:6" x14ac:dyDescent="0.2">
      <c r="E214" s="82">
        <v>2.09</v>
      </c>
      <c r="F214" s="83">
        <f t="shared" si="3"/>
        <v>588.91716676616306</v>
      </c>
    </row>
    <row r="215" spans="5:6" x14ac:dyDescent="0.2">
      <c r="E215" s="82">
        <v>2.1</v>
      </c>
      <c r="F215" s="83">
        <f t="shared" si="3"/>
        <v>585.22372528616006</v>
      </c>
    </row>
    <row r="216" spans="5:6" x14ac:dyDescent="0.2">
      <c r="E216" s="82">
        <v>2.11</v>
      </c>
      <c r="F216" s="83">
        <f t="shared" si="3"/>
        <v>581.53244900280197</v>
      </c>
    </row>
    <row r="217" spans="5:6" x14ac:dyDescent="0.2">
      <c r="E217" s="82">
        <v>2.12</v>
      </c>
      <c r="F217" s="83">
        <f t="shared" si="3"/>
        <v>577.84352399737008</v>
      </c>
    </row>
    <row r="218" spans="5:6" x14ac:dyDescent="0.2">
      <c r="E218" s="82">
        <v>2.13</v>
      </c>
      <c r="F218" s="83">
        <f t="shared" si="3"/>
        <v>574.15713133746431</v>
      </c>
    </row>
    <row r="219" spans="5:6" x14ac:dyDescent="0.2">
      <c r="E219" s="82">
        <v>2.14</v>
      </c>
      <c r="F219" s="83">
        <f t="shared" si="3"/>
        <v>570.47344719866942</v>
      </c>
    </row>
    <row r="220" spans="5:6" x14ac:dyDescent="0.2">
      <c r="E220" s="82">
        <v>2.15</v>
      </c>
      <c r="F220" s="83">
        <f t="shared" si="3"/>
        <v>566.79264298311909</v>
      </c>
    </row>
    <row r="221" spans="5:6" x14ac:dyDescent="0.2">
      <c r="E221" s="82">
        <v>2.16</v>
      </c>
      <c r="F221" s="83">
        <f t="shared" si="3"/>
        <v>563.11488543502628</v>
      </c>
    </row>
    <row r="222" spans="5:6" x14ac:dyDescent="0.2">
      <c r="E222" s="82">
        <v>2.17</v>
      </c>
      <c r="F222" s="83">
        <f t="shared" si="3"/>
        <v>559.44033675327637</v>
      </c>
    </row>
    <row r="223" spans="5:6" x14ac:dyDescent="0.2">
      <c r="E223" s="82">
        <v>2.1800000000000002</v>
      </c>
      <c r="F223" s="83">
        <f t="shared" si="3"/>
        <v>555.7691547011591</v>
      </c>
    </row>
    <row r="224" spans="5:6" x14ac:dyDescent="0.2">
      <c r="E224" s="82">
        <v>2.19</v>
      </c>
      <c r="F224" s="83">
        <f t="shared" si="3"/>
        <v>552.10149271331829</v>
      </c>
    </row>
    <row r="225" spans="5:6" x14ac:dyDescent="0.2">
      <c r="E225" s="82">
        <v>2.2000000000000002</v>
      </c>
      <c r="F225" s="83">
        <f t="shared" si="3"/>
        <v>548.4375</v>
      </c>
    </row>
    <row r="226" spans="5:6" x14ac:dyDescent="0.2">
      <c r="E226" s="82">
        <v>2.21</v>
      </c>
      <c r="F226" s="83">
        <f t="shared" si="3"/>
        <v>544.77732164866438</v>
      </c>
    </row>
    <row r="227" spans="5:6" x14ac:dyDescent="0.2">
      <c r="E227" s="82">
        <v>2.2200000000000002</v>
      </c>
      <c r="F227" s="83">
        <f t="shared" si="3"/>
        <v>541.12109872304291</v>
      </c>
    </row>
    <row r="228" spans="5:6" x14ac:dyDescent="0.2">
      <c r="E228" s="82">
        <v>2.23</v>
      </c>
      <c r="F228" s="83">
        <f t="shared" si="3"/>
        <v>537.46896835970847</v>
      </c>
    </row>
    <row r="229" spans="5:6" x14ac:dyDescent="0.2">
      <c r="E229" s="82">
        <v>2.2400000000000002</v>
      </c>
      <c r="F229" s="83">
        <f t="shared" si="3"/>
        <v>533.82106386221631</v>
      </c>
    </row>
    <row r="230" spans="5:6" x14ac:dyDescent="0.2">
      <c r="E230" s="82">
        <v>2.25</v>
      </c>
      <c r="F230" s="83">
        <f t="shared" si="3"/>
        <v>530.17751479289927</v>
      </c>
    </row>
    <row r="231" spans="5:6" x14ac:dyDescent="0.2">
      <c r="E231" s="82">
        <v>2.2599999999999998</v>
      </c>
      <c r="F231" s="83">
        <f t="shared" si="3"/>
        <v>526.53844706236578</v>
      </c>
    </row>
    <row r="232" spans="5:6" x14ac:dyDescent="0.2">
      <c r="E232" s="82">
        <v>2.27</v>
      </c>
      <c r="F232" s="83">
        <f t="shared" si="3"/>
        <v>522.90398301676805</v>
      </c>
    </row>
    <row r="233" spans="5:6" x14ac:dyDescent="0.2">
      <c r="E233" s="82">
        <v>2.2799999999999998</v>
      </c>
      <c r="F233" s="83">
        <f t="shared" si="3"/>
        <v>519.27424152290314</v>
      </c>
    </row>
    <row r="234" spans="5:6" x14ac:dyDescent="0.2">
      <c r="E234" s="82">
        <v>2.29</v>
      </c>
      <c r="F234" s="83">
        <f t="shared" si="3"/>
        <v>515.64933805120063</v>
      </c>
    </row>
    <row r="235" spans="5:6" x14ac:dyDescent="0.2">
      <c r="E235" s="82">
        <v>2.2999999999999998</v>
      </c>
      <c r="F235" s="83">
        <f t="shared" si="3"/>
        <v>512.02938475665769</v>
      </c>
    </row>
    <row r="236" spans="5:6" x14ac:dyDescent="0.2">
      <c r="E236" s="82">
        <v>2.31</v>
      </c>
      <c r="F236" s="83">
        <f t="shared" si="3"/>
        <v>508.41449055777139</v>
      </c>
    </row>
    <row r="237" spans="5:6" x14ac:dyDescent="0.2">
      <c r="E237" s="82">
        <v>2.3199999999999998</v>
      </c>
      <c r="F237" s="83">
        <f t="shared" si="3"/>
        <v>504.80476121352876</v>
      </c>
    </row>
    <row r="238" spans="5:6" x14ac:dyDescent="0.2">
      <c r="E238" s="82">
        <v>2.33</v>
      </c>
      <c r="F238" s="83">
        <f t="shared" si="3"/>
        <v>501.20029939849746</v>
      </c>
    </row>
    <row r="239" spans="5:6" x14ac:dyDescent="0.2">
      <c r="E239" s="82">
        <v>2.34</v>
      </c>
      <c r="F239" s="83">
        <f t="shared" si="3"/>
        <v>497.60120477607643</v>
      </c>
    </row>
    <row r="240" spans="5:6" x14ac:dyDescent="0.2">
      <c r="E240" s="82">
        <v>2.35</v>
      </c>
      <c r="F240" s="83">
        <f t="shared" si="3"/>
        <v>494.00757406994899</v>
      </c>
    </row>
    <row r="241" spans="5:6" x14ac:dyDescent="0.2">
      <c r="E241" s="82">
        <v>2.36</v>
      </c>
      <c r="F241" s="83">
        <f t="shared" si="3"/>
        <v>490.41950113378698</v>
      </c>
    </row>
    <row r="242" spans="5:6" x14ac:dyDescent="0.2">
      <c r="E242" s="82">
        <v>2.37</v>
      </c>
      <c r="F242" s="83">
        <f t="shared" si="3"/>
        <v>486.83707701925687</v>
      </c>
    </row>
    <row r="243" spans="5:6" x14ac:dyDescent="0.2">
      <c r="E243" s="82">
        <v>2.38</v>
      </c>
      <c r="F243" s="83">
        <f t="shared" si="3"/>
        <v>483.26039004236554</v>
      </c>
    </row>
    <row r="244" spans="5:6" x14ac:dyDescent="0.2">
      <c r="E244" s="82">
        <v>2.39</v>
      </c>
      <c r="F244" s="83">
        <f t="shared" si="3"/>
        <v>479.68952584819135</v>
      </c>
    </row>
    <row r="245" spans="5:6" x14ac:dyDescent="0.2">
      <c r="E245" s="82">
        <v>2.4</v>
      </c>
      <c r="F245" s="83">
        <f t="shared" si="3"/>
        <v>476.12456747404849</v>
      </c>
    </row>
    <row r="246" spans="5:6" x14ac:dyDescent="0.2">
      <c r="E246" s="82">
        <v>2.41</v>
      </c>
      <c r="F246" s="83">
        <f t="shared" si="3"/>
        <v>472.56559541111619</v>
      </c>
    </row>
    <row r="247" spans="5:6" x14ac:dyDescent="0.2">
      <c r="E247" s="82">
        <v>2.42</v>
      </c>
      <c r="F247" s="83">
        <f t="shared" si="3"/>
        <v>469.01268766458043</v>
      </c>
    </row>
    <row r="248" spans="5:6" x14ac:dyDescent="0.2">
      <c r="E248" s="82">
        <v>2.4300000000000002</v>
      </c>
      <c r="F248" s="83">
        <f t="shared" si="3"/>
        <v>465.46591981232268</v>
      </c>
    </row>
    <row r="249" spans="5:6" x14ac:dyDescent="0.2">
      <c r="E249" s="82">
        <v>2.44</v>
      </c>
      <c r="F249" s="83">
        <f t="shared" si="3"/>
        <v>461.92536506219585</v>
      </c>
    </row>
    <row r="250" spans="5:6" x14ac:dyDescent="0.2">
      <c r="E250" s="82">
        <v>2.4500000000000002</v>
      </c>
      <c r="F250" s="83">
        <f t="shared" si="3"/>
        <v>458.39109430791859</v>
      </c>
    </row>
    <row r="251" spans="5:6" x14ac:dyDescent="0.2">
      <c r="E251" s="82">
        <v>2.46</v>
      </c>
      <c r="F251" s="83">
        <f t="shared" si="3"/>
        <v>454.86317618363455</v>
      </c>
    </row>
    <row r="252" spans="5:6" x14ac:dyDescent="0.2">
      <c r="E252" s="82">
        <v>2.4700000000000002</v>
      </c>
      <c r="F252" s="83">
        <f t="shared" si="3"/>
        <v>451.34167711715918</v>
      </c>
    </row>
    <row r="253" spans="5:6" x14ac:dyDescent="0.2">
      <c r="E253" s="82">
        <v>2.48</v>
      </c>
      <c r="F253" s="83">
        <f t="shared" si="3"/>
        <v>447.82666138195259</v>
      </c>
    </row>
    <row r="254" spans="5:6" x14ac:dyDescent="0.2">
      <c r="E254" s="82">
        <v>2.4900000000000002</v>
      </c>
      <c r="F254" s="83">
        <f t="shared" si="3"/>
        <v>444.31819114785594</v>
      </c>
    </row>
    <row r="255" spans="5:6" x14ac:dyDescent="0.2">
      <c r="E255" s="82">
        <v>2.5</v>
      </c>
      <c r="F255" s="83">
        <f t="shared" si="3"/>
        <v>440.81632653061229</v>
      </c>
    </row>
    <row r="256" spans="5:6" x14ac:dyDescent="0.2">
      <c r="E256" s="82">
        <v>2.5099999999999998</v>
      </c>
      <c r="F256" s="83">
        <f t="shared" si="3"/>
        <v>437.32112564021418</v>
      </c>
    </row>
    <row r="257" spans="5:6" x14ac:dyDescent="0.2">
      <c r="E257" s="82">
        <v>2.52</v>
      </c>
      <c r="F257" s="83">
        <f t="shared" si="3"/>
        <v>433.83264462809916</v>
      </c>
    </row>
    <row r="258" spans="5:6" x14ac:dyDescent="0.2">
      <c r="E258" s="82">
        <v>2.5299999999999998</v>
      </c>
      <c r="F258" s="83">
        <f t="shared" si="3"/>
        <v>430.35093773322956</v>
      </c>
    </row>
    <row r="259" spans="5:6" x14ac:dyDescent="0.2">
      <c r="E259" s="82">
        <v>2.54</v>
      </c>
      <c r="F259" s="83">
        <f t="shared" si="3"/>
        <v>426.87605732707721</v>
      </c>
    </row>
    <row r="260" spans="5:6" x14ac:dyDescent="0.2">
      <c r="E260" s="82">
        <v>2.5499999999999998</v>
      </c>
      <c r="F260" s="83">
        <f t="shared" si="3"/>
        <v>423.40805395754819</v>
      </c>
    </row>
    <row r="261" spans="5:6" x14ac:dyDescent="0.2">
      <c r="E261" s="82">
        <v>2.56</v>
      </c>
      <c r="F261" s="83">
        <f t="shared" si="3"/>
        <v>419.94697639186984</v>
      </c>
    </row>
    <row r="262" spans="5:6" x14ac:dyDescent="0.2">
      <c r="E262" s="82">
        <v>2.57</v>
      </c>
      <c r="F262" s="83">
        <f t="shared" ref="F262:F325" si="4">NPV(E262,$C$6:$C$7)+$C$5</f>
        <v>416.49287165846727</v>
      </c>
    </row>
    <row r="263" spans="5:6" x14ac:dyDescent="0.2">
      <c r="E263" s="82">
        <v>2.58</v>
      </c>
      <c r="F263" s="83">
        <f t="shared" si="4"/>
        <v>413.0457850878563</v>
      </c>
    </row>
    <row r="264" spans="5:6" x14ac:dyDescent="0.2">
      <c r="E264" s="82">
        <v>2.59</v>
      </c>
      <c r="F264" s="83">
        <f t="shared" si="4"/>
        <v>409.6057603525735</v>
      </c>
    </row>
    <row r="265" spans="5:6" x14ac:dyDescent="0.2">
      <c r="E265" s="82">
        <v>2.6</v>
      </c>
      <c r="F265" s="83">
        <f t="shared" si="4"/>
        <v>406.17283950617298</v>
      </c>
    </row>
    <row r="266" spans="5:6" x14ac:dyDescent="0.2">
      <c r="E266" s="82">
        <v>2.61</v>
      </c>
      <c r="F266" s="83">
        <f t="shared" si="4"/>
        <v>402.74706302130903</v>
      </c>
    </row>
    <row r="267" spans="5:6" x14ac:dyDescent="0.2">
      <c r="E267" s="82">
        <v>2.62</v>
      </c>
      <c r="F267" s="83">
        <f t="shared" si="4"/>
        <v>399.32846982692854</v>
      </c>
    </row>
    <row r="268" spans="5:6" x14ac:dyDescent="0.2">
      <c r="E268" s="82">
        <v>2.63</v>
      </c>
      <c r="F268" s="83">
        <f t="shared" si="4"/>
        <v>395.9170973445955</v>
      </c>
    </row>
    <row r="269" spans="5:6" x14ac:dyDescent="0.2">
      <c r="E269" s="82">
        <v>2.64</v>
      </c>
      <c r="F269" s="83">
        <f t="shared" si="4"/>
        <v>392.51298152397044</v>
      </c>
    </row>
    <row r="270" spans="5:6" x14ac:dyDescent="0.2">
      <c r="E270" s="82">
        <v>2.65</v>
      </c>
      <c r="F270" s="83">
        <f t="shared" si="4"/>
        <v>389.1161568774628</v>
      </c>
    </row>
    <row r="271" spans="5:6" x14ac:dyDescent="0.2">
      <c r="E271" s="82">
        <v>2.66</v>
      </c>
      <c r="F271" s="83">
        <f t="shared" si="4"/>
        <v>385.7266565140792</v>
      </c>
    </row>
    <row r="272" spans="5:6" x14ac:dyDescent="0.2">
      <c r="E272" s="82">
        <v>2.67</v>
      </c>
      <c r="F272" s="83">
        <f t="shared" si="4"/>
        <v>382.34451217248625</v>
      </c>
    </row>
    <row r="273" spans="5:6" x14ac:dyDescent="0.2">
      <c r="E273" s="82">
        <v>2.68</v>
      </c>
      <c r="F273" s="83">
        <f t="shared" si="4"/>
        <v>378.96975425330811</v>
      </c>
    </row>
    <row r="274" spans="5:6" x14ac:dyDescent="0.2">
      <c r="E274" s="82">
        <v>2.69</v>
      </c>
      <c r="F274" s="83">
        <f t="shared" si="4"/>
        <v>375.60241185067662</v>
      </c>
    </row>
    <row r="275" spans="5:6" x14ac:dyDescent="0.2">
      <c r="E275" s="82">
        <v>2.7</v>
      </c>
      <c r="F275" s="83">
        <f t="shared" si="4"/>
        <v>372.24251278305337</v>
      </c>
    </row>
    <row r="276" spans="5:6" x14ac:dyDescent="0.2">
      <c r="E276" s="82">
        <v>2.71</v>
      </c>
      <c r="F276" s="83">
        <f t="shared" si="4"/>
        <v>368.89008362333925</v>
      </c>
    </row>
    <row r="277" spans="5:6" x14ac:dyDescent="0.2">
      <c r="E277" s="82">
        <v>2.72</v>
      </c>
      <c r="F277" s="83">
        <f t="shared" si="4"/>
        <v>365.54514972829224</v>
      </c>
    </row>
    <row r="278" spans="5:6" x14ac:dyDescent="0.2">
      <c r="E278" s="82">
        <v>2.73</v>
      </c>
      <c r="F278" s="83">
        <f t="shared" si="4"/>
        <v>362.20773526726975</v>
      </c>
    </row>
    <row r="279" spans="5:6" x14ac:dyDescent="0.2">
      <c r="E279" s="82">
        <v>2.74</v>
      </c>
      <c r="F279" s="83">
        <f t="shared" si="4"/>
        <v>358.8778632503072</v>
      </c>
    </row>
    <row r="280" spans="5:6" x14ac:dyDescent="0.2">
      <c r="E280" s="82">
        <v>2.75</v>
      </c>
      <c r="F280" s="83">
        <f t="shared" si="4"/>
        <v>355.55555555555566</v>
      </c>
    </row>
    <row r="281" spans="5:6" x14ac:dyDescent="0.2">
      <c r="E281" s="82">
        <v>2.76</v>
      </c>
      <c r="F281" s="83">
        <f t="shared" si="4"/>
        <v>352.24083295608875</v>
      </c>
    </row>
    <row r="282" spans="5:6" x14ac:dyDescent="0.2">
      <c r="E282" s="82">
        <v>2.77</v>
      </c>
      <c r="F282" s="83">
        <f t="shared" si="4"/>
        <v>348.93371514609953</v>
      </c>
    </row>
    <row r="283" spans="5:6" x14ac:dyDescent="0.2">
      <c r="E283" s="82">
        <v>2.78</v>
      </c>
      <c r="F283" s="83">
        <f t="shared" si="4"/>
        <v>345.6342207664959</v>
      </c>
    </row>
    <row r="284" spans="5:6" x14ac:dyDescent="0.2">
      <c r="E284" s="82">
        <v>2.79</v>
      </c>
      <c r="F284" s="83">
        <f t="shared" si="4"/>
        <v>342.34236742991197</v>
      </c>
    </row>
    <row r="285" spans="5:6" x14ac:dyDescent="0.2">
      <c r="E285" s="82">
        <v>2.8</v>
      </c>
      <c r="F285" s="83">
        <f t="shared" si="4"/>
        <v>339.05817174515232</v>
      </c>
    </row>
    <row r="286" spans="5:6" x14ac:dyDescent="0.2">
      <c r="E286" s="82">
        <v>2.81</v>
      </c>
      <c r="F286" s="83">
        <f t="shared" si="4"/>
        <v>335.78164934107645</v>
      </c>
    </row>
    <row r="287" spans="5:6" x14ac:dyDescent="0.2">
      <c r="E287" s="82">
        <v>2.82</v>
      </c>
      <c r="F287" s="83">
        <f t="shared" si="4"/>
        <v>332.51281488994277</v>
      </c>
    </row>
    <row r="288" spans="5:6" x14ac:dyDescent="0.2">
      <c r="E288" s="82">
        <v>2.83</v>
      </c>
      <c r="F288" s="83">
        <f t="shared" si="4"/>
        <v>329.25168213022084</v>
      </c>
    </row>
    <row r="289" spans="5:6" x14ac:dyDescent="0.2">
      <c r="E289" s="82">
        <v>2.84</v>
      </c>
      <c r="F289" s="83">
        <f t="shared" si="4"/>
        <v>325.99826388888891</v>
      </c>
    </row>
    <row r="290" spans="5:6" x14ac:dyDescent="0.2">
      <c r="E290" s="82">
        <v>2.85</v>
      </c>
      <c r="F290" s="83">
        <f t="shared" si="4"/>
        <v>322.75257210322138</v>
      </c>
    </row>
    <row r="291" spans="5:6" x14ac:dyDescent="0.2">
      <c r="E291" s="82">
        <v>2.86</v>
      </c>
      <c r="F291" s="83">
        <f t="shared" si="4"/>
        <v>319.51461784208982</v>
      </c>
    </row>
    <row r="292" spans="5:6" x14ac:dyDescent="0.2">
      <c r="E292" s="82">
        <v>2.87</v>
      </c>
      <c r="F292" s="83">
        <f t="shared" si="4"/>
        <v>316.28441132677654</v>
      </c>
    </row>
    <row r="293" spans="5:6" x14ac:dyDescent="0.2">
      <c r="E293" s="82">
        <v>2.88</v>
      </c>
      <c r="F293" s="83">
        <f t="shared" si="4"/>
        <v>313.06196195132316</v>
      </c>
    </row>
    <row r="294" spans="5:6" x14ac:dyDescent="0.2">
      <c r="E294" s="82">
        <v>2.89</v>
      </c>
      <c r="F294" s="83">
        <f t="shared" si="4"/>
        <v>309.84727830241673</v>
      </c>
    </row>
    <row r="295" spans="5:6" x14ac:dyDescent="0.2">
      <c r="E295" s="82">
        <v>2.9</v>
      </c>
      <c r="F295" s="83">
        <f t="shared" si="4"/>
        <v>306.6403681788297</v>
      </c>
    </row>
    <row r="296" spans="5:6" x14ac:dyDescent="0.2">
      <c r="E296" s="82">
        <v>2.91</v>
      </c>
      <c r="F296" s="83">
        <f t="shared" si="4"/>
        <v>303.44123861042249</v>
      </c>
    </row>
    <row r="297" spans="5:6" x14ac:dyDescent="0.2">
      <c r="E297" s="82">
        <v>2.92</v>
      </c>
      <c r="F297" s="83">
        <f t="shared" si="4"/>
        <v>300.24989587671803</v>
      </c>
    </row>
    <row r="298" spans="5:6" x14ac:dyDescent="0.2">
      <c r="E298" s="82">
        <v>2.93</v>
      </c>
      <c r="F298" s="83">
        <f t="shared" si="4"/>
        <v>297.06634552506011</v>
      </c>
    </row>
    <row r="299" spans="5:6" x14ac:dyDescent="0.2">
      <c r="E299" s="82">
        <v>2.94</v>
      </c>
      <c r="F299" s="83">
        <f t="shared" si="4"/>
        <v>293.89059238836353</v>
      </c>
    </row>
    <row r="300" spans="5:6" x14ac:dyDescent="0.2">
      <c r="E300" s="82">
        <v>2.95</v>
      </c>
      <c r="F300" s="83">
        <f t="shared" si="4"/>
        <v>290.72264060246744</v>
      </c>
    </row>
    <row r="301" spans="5:6" x14ac:dyDescent="0.2">
      <c r="E301" s="82">
        <v>2.96</v>
      </c>
      <c r="F301" s="83">
        <f t="shared" si="4"/>
        <v>287.56249362309973</v>
      </c>
    </row>
    <row r="302" spans="5:6" x14ac:dyDescent="0.2">
      <c r="E302" s="82">
        <v>2.97</v>
      </c>
      <c r="F302" s="83">
        <f t="shared" si="4"/>
        <v>284.41015424246052</v>
      </c>
    </row>
    <row r="303" spans="5:6" x14ac:dyDescent="0.2">
      <c r="E303" s="82">
        <v>2.98</v>
      </c>
      <c r="F303" s="83">
        <f t="shared" si="4"/>
        <v>281.26562460543914</v>
      </c>
    </row>
    <row r="304" spans="5:6" x14ac:dyDescent="0.2">
      <c r="E304" s="82">
        <v>2.99</v>
      </c>
      <c r="F304" s="83">
        <f t="shared" si="4"/>
        <v>278.12890622546342</v>
      </c>
    </row>
    <row r="305" spans="5:6" x14ac:dyDescent="0.2">
      <c r="E305" s="82">
        <v>3</v>
      </c>
      <c r="F305" s="83">
        <f t="shared" si="4"/>
        <v>275</v>
      </c>
    </row>
    <row r="306" spans="5:6" x14ac:dyDescent="0.2">
      <c r="E306" s="82">
        <v>3.01</v>
      </c>
      <c r="F306" s="83">
        <f t="shared" si="4"/>
        <v>271.87890622570762</v>
      </c>
    </row>
    <row r="307" spans="5:6" x14ac:dyDescent="0.2">
      <c r="E307" s="82">
        <v>3.02</v>
      </c>
      <c r="F307" s="83">
        <f t="shared" si="4"/>
        <v>268.76562461325238</v>
      </c>
    </row>
    <row r="308" spans="5:6" x14ac:dyDescent="0.2">
      <c r="E308" s="82">
        <v>3.03</v>
      </c>
      <c r="F308" s="83">
        <f t="shared" si="4"/>
        <v>265.66015430179391</v>
      </c>
    </row>
    <row r="309" spans="5:6" x14ac:dyDescent="0.2">
      <c r="E309" s="82">
        <v>3.04</v>
      </c>
      <c r="F309" s="83">
        <f t="shared" si="4"/>
        <v>262.56249387314961</v>
      </c>
    </row>
    <row r="310" spans="5:6" x14ac:dyDescent="0.2">
      <c r="E310" s="82">
        <v>3.05</v>
      </c>
      <c r="F310" s="83">
        <f t="shared" si="4"/>
        <v>259.47264136564536</v>
      </c>
    </row>
    <row r="311" spans="5:6" x14ac:dyDescent="0.2">
      <c r="E311" s="82">
        <v>3.06</v>
      </c>
      <c r="F311" s="83">
        <f t="shared" si="4"/>
        <v>256.3905942876554</v>
      </c>
    </row>
    <row r="312" spans="5:6" x14ac:dyDescent="0.2">
      <c r="E312" s="82">
        <v>3.07</v>
      </c>
      <c r="F312" s="83">
        <f t="shared" si="4"/>
        <v>253.31634963084571</v>
      </c>
    </row>
    <row r="313" spans="5:6" x14ac:dyDescent="0.2">
      <c r="E313" s="82">
        <v>3.08</v>
      </c>
      <c r="F313" s="83">
        <f t="shared" si="4"/>
        <v>250.24990388312176</v>
      </c>
    </row>
    <row r="314" spans="5:6" x14ac:dyDescent="0.2">
      <c r="E314" s="82">
        <v>3.09</v>
      </c>
      <c r="F314" s="83">
        <f t="shared" si="4"/>
        <v>247.19125304128988</v>
      </c>
    </row>
    <row r="315" spans="5:6" x14ac:dyDescent="0.2">
      <c r="E315" s="82">
        <v>3.1</v>
      </c>
      <c r="F315" s="83">
        <f t="shared" si="4"/>
        <v>244.1403926234384</v>
      </c>
    </row>
    <row r="316" spans="5:6" x14ac:dyDescent="0.2">
      <c r="E316" s="82">
        <v>3.11</v>
      </c>
      <c r="F316" s="83">
        <f t="shared" si="4"/>
        <v>241.09731768104643</v>
      </c>
    </row>
    <row r="317" spans="5:6" x14ac:dyDescent="0.2">
      <c r="E317" s="82">
        <v>3.12</v>
      </c>
      <c r="F317" s="83">
        <f t="shared" si="4"/>
        <v>238.06202281082096</v>
      </c>
    </row>
    <row r="318" spans="5:6" x14ac:dyDescent="0.2">
      <c r="E318" s="82">
        <v>3.13</v>
      </c>
      <c r="F318" s="83">
        <f t="shared" si="4"/>
        <v>235.0345021662788</v>
      </c>
    </row>
    <row r="319" spans="5:6" x14ac:dyDescent="0.2">
      <c r="E319" s="82">
        <v>3.14</v>
      </c>
      <c r="F319" s="83">
        <f t="shared" si="4"/>
        <v>232.01474946906569</v>
      </c>
    </row>
    <row r="320" spans="5:6" x14ac:dyDescent="0.2">
      <c r="E320" s="82">
        <v>3.15</v>
      </c>
      <c r="F320" s="83">
        <f t="shared" si="4"/>
        <v>229.00275802003171</v>
      </c>
    </row>
    <row r="321" spans="5:6" x14ac:dyDescent="0.2">
      <c r="E321" s="82">
        <v>3.16</v>
      </c>
      <c r="F321" s="83">
        <f t="shared" si="4"/>
        <v>225.99852071005898</v>
      </c>
    </row>
    <row r="322" spans="5:6" x14ac:dyDescent="0.2">
      <c r="E322" s="82">
        <v>3.17</v>
      </c>
      <c r="F322" s="83">
        <f t="shared" si="4"/>
        <v>223.00203003065189</v>
      </c>
    </row>
    <row r="323" spans="5:6" x14ac:dyDescent="0.2">
      <c r="E323" s="82">
        <v>3.18</v>
      </c>
      <c r="F323" s="83">
        <f t="shared" si="4"/>
        <v>220.01327808429301</v>
      </c>
    </row>
    <row r="324" spans="5:6" x14ac:dyDescent="0.2">
      <c r="E324" s="82">
        <v>3.19</v>
      </c>
      <c r="F324" s="83">
        <f t="shared" si="4"/>
        <v>217.03225659457416</v>
      </c>
    </row>
    <row r="325" spans="5:6" x14ac:dyDescent="0.2">
      <c r="E325" s="82">
        <v>3.2</v>
      </c>
      <c r="F325" s="83">
        <f t="shared" si="4"/>
        <v>214.05895691609976</v>
      </c>
    </row>
    <row r="326" spans="5:6" x14ac:dyDescent="0.2">
      <c r="E326" s="82">
        <v>3.21</v>
      </c>
      <c r="F326" s="83">
        <f t="shared" ref="F326:F389" si="5">NPV(E326,$C$6:$C$7)+$C$5</f>
        <v>211.09337004417716</v>
      </c>
    </row>
    <row r="327" spans="5:6" x14ac:dyDescent="0.2">
      <c r="E327" s="82">
        <v>3.22</v>
      </c>
      <c r="F327" s="83">
        <f t="shared" si="5"/>
        <v>208.13548662428957</v>
      </c>
    </row>
    <row r="328" spans="5:6" x14ac:dyDescent="0.2">
      <c r="E328" s="82">
        <v>3.23</v>
      </c>
      <c r="F328" s="83">
        <f t="shared" si="5"/>
        <v>205.18529696136443</v>
      </c>
    </row>
    <row r="329" spans="5:6" x14ac:dyDescent="0.2">
      <c r="E329" s="82">
        <v>3.24</v>
      </c>
      <c r="F329" s="83">
        <f t="shared" si="5"/>
        <v>202.24279102883588</v>
      </c>
    </row>
    <row r="330" spans="5:6" x14ac:dyDescent="0.2">
      <c r="E330" s="82">
        <v>3.25</v>
      </c>
      <c r="F330" s="83">
        <f t="shared" si="5"/>
        <v>199.30795847750869</v>
      </c>
    </row>
    <row r="331" spans="5:6" x14ac:dyDescent="0.2">
      <c r="E331" s="82">
        <v>3.26</v>
      </c>
      <c r="F331" s="83">
        <f t="shared" si="5"/>
        <v>196.38078864422846</v>
      </c>
    </row>
    <row r="332" spans="5:6" x14ac:dyDescent="0.2">
      <c r="E332" s="82">
        <v>3.27</v>
      </c>
      <c r="F332" s="83">
        <f t="shared" si="5"/>
        <v>193.46127056036062</v>
      </c>
    </row>
    <row r="333" spans="5:6" x14ac:dyDescent="0.2">
      <c r="E333" s="82">
        <v>3.28</v>
      </c>
      <c r="F333" s="83">
        <f t="shared" si="5"/>
        <v>190.54939296008388</v>
      </c>
    </row>
    <row r="334" spans="5:6" x14ac:dyDescent="0.2">
      <c r="E334" s="82">
        <v>3.29</v>
      </c>
      <c r="F334" s="83">
        <f t="shared" si="5"/>
        <v>187.64514428850066</v>
      </c>
    </row>
    <row r="335" spans="5:6" x14ac:dyDescent="0.2">
      <c r="E335" s="82">
        <v>3.3</v>
      </c>
      <c r="F335" s="83">
        <f t="shared" si="5"/>
        <v>184.74851270957265</v>
      </c>
    </row>
    <row r="336" spans="5:6" x14ac:dyDescent="0.2">
      <c r="E336" s="82">
        <v>3.31</v>
      </c>
      <c r="F336" s="83">
        <f t="shared" si="5"/>
        <v>181.85948611387721</v>
      </c>
    </row>
    <row r="337" spans="5:6" x14ac:dyDescent="0.2">
      <c r="E337" s="82">
        <v>3.32</v>
      </c>
      <c r="F337" s="83">
        <f t="shared" si="5"/>
        <v>178.97805212620005</v>
      </c>
    </row>
    <row r="338" spans="5:6" x14ac:dyDescent="0.2">
      <c r="E338" s="82">
        <v>3.33</v>
      </c>
      <c r="F338" s="83">
        <f t="shared" si="5"/>
        <v>176.10419811295606</v>
      </c>
    </row>
    <row r="339" spans="5:6" x14ac:dyDescent="0.2">
      <c r="E339" s="82">
        <v>3.34</v>
      </c>
      <c r="F339" s="83">
        <f t="shared" si="5"/>
        <v>173.23791118944973</v>
      </c>
    </row>
    <row r="340" spans="5:6" x14ac:dyDescent="0.2">
      <c r="E340" s="82">
        <v>3.35</v>
      </c>
      <c r="F340" s="83">
        <f t="shared" si="5"/>
        <v>170.37917822697864</v>
      </c>
    </row>
    <row r="341" spans="5:6" x14ac:dyDescent="0.2">
      <c r="E341" s="82">
        <v>3.36</v>
      </c>
      <c r="F341" s="83">
        <f t="shared" si="5"/>
        <v>167.52798585977621</v>
      </c>
    </row>
    <row r="342" spans="5:6" x14ac:dyDescent="0.2">
      <c r="E342" s="82">
        <v>3.37</v>
      </c>
      <c r="F342" s="83">
        <f t="shared" si="5"/>
        <v>164.68432049180751</v>
      </c>
    </row>
    <row r="343" spans="5:6" x14ac:dyDescent="0.2">
      <c r="E343" s="82">
        <v>3.38</v>
      </c>
      <c r="F343" s="83">
        <f t="shared" si="5"/>
        <v>161.8481683034131</v>
      </c>
    </row>
    <row r="344" spans="5:6" x14ac:dyDescent="0.2">
      <c r="E344" s="82">
        <v>3.39</v>
      </c>
      <c r="F344" s="83">
        <f t="shared" si="5"/>
        <v>159.0195152578076</v>
      </c>
    </row>
    <row r="345" spans="5:6" x14ac:dyDescent="0.2">
      <c r="E345" s="82">
        <v>3.4</v>
      </c>
      <c r="F345" s="83">
        <f t="shared" si="5"/>
        <v>156.19834710743794</v>
      </c>
    </row>
    <row r="346" spans="5:6" x14ac:dyDescent="0.2">
      <c r="E346" s="82">
        <v>3.41</v>
      </c>
      <c r="F346" s="83">
        <f t="shared" si="5"/>
        <v>153.38464940019844</v>
      </c>
    </row>
    <row r="347" spans="5:6" x14ac:dyDescent="0.2">
      <c r="E347" s="82">
        <v>3.42</v>
      </c>
      <c r="F347" s="83">
        <f t="shared" si="5"/>
        <v>150.57840748551416</v>
      </c>
    </row>
    <row r="348" spans="5:6" x14ac:dyDescent="0.2">
      <c r="E348" s="82">
        <v>3.43</v>
      </c>
      <c r="F348" s="83">
        <f t="shared" si="5"/>
        <v>147.7796065202881</v>
      </c>
    </row>
    <row r="349" spans="5:6" x14ac:dyDescent="0.2">
      <c r="E349" s="82">
        <v>3.44</v>
      </c>
      <c r="F349" s="83">
        <f t="shared" si="5"/>
        <v>144.98823147471808</v>
      </c>
    </row>
    <row r="350" spans="5:6" x14ac:dyDescent="0.2">
      <c r="E350" s="82">
        <v>3.45</v>
      </c>
      <c r="F350" s="83">
        <f t="shared" si="5"/>
        <v>142.2042671379877</v>
      </c>
    </row>
    <row r="351" spans="5:6" x14ac:dyDescent="0.2">
      <c r="E351" s="82">
        <v>3.46</v>
      </c>
      <c r="F351" s="83">
        <f t="shared" si="5"/>
        <v>139.42769812383131</v>
      </c>
    </row>
    <row r="352" spans="5:6" x14ac:dyDescent="0.2">
      <c r="E352" s="82">
        <v>3.47</v>
      </c>
      <c r="F352" s="83">
        <f t="shared" si="5"/>
        <v>136.65850887597639</v>
      </c>
    </row>
    <row r="353" spans="5:6" x14ac:dyDescent="0.2">
      <c r="E353" s="82">
        <v>3.48</v>
      </c>
      <c r="F353" s="83">
        <f t="shared" si="5"/>
        <v>133.89668367346917</v>
      </c>
    </row>
    <row r="354" spans="5:6" x14ac:dyDescent="0.2">
      <c r="E354" s="82">
        <v>3.49</v>
      </c>
      <c r="F354" s="83">
        <f t="shared" si="5"/>
        <v>131.1422066358798</v>
      </c>
    </row>
    <row r="355" spans="5:6" x14ac:dyDescent="0.2">
      <c r="E355" s="82">
        <v>3.5</v>
      </c>
      <c r="F355" s="83">
        <f t="shared" si="5"/>
        <v>128.39506172839492</v>
      </c>
    </row>
    <row r="356" spans="5:6" x14ac:dyDescent="0.2">
      <c r="E356" s="82">
        <v>3.51</v>
      </c>
      <c r="F356" s="83">
        <f t="shared" si="5"/>
        <v>125.65523276680051</v>
      </c>
    </row>
    <row r="357" spans="5:6" x14ac:dyDescent="0.2">
      <c r="E357" s="82">
        <v>3.52</v>
      </c>
      <c r="F357" s="83">
        <f t="shared" si="5"/>
        <v>122.92270342235111</v>
      </c>
    </row>
    <row r="358" spans="5:6" x14ac:dyDescent="0.2">
      <c r="E358" s="82">
        <v>3.53</v>
      </c>
      <c r="F358" s="83">
        <f t="shared" si="5"/>
        <v>120.19745722653511</v>
      </c>
    </row>
    <row r="359" spans="5:6" x14ac:dyDescent="0.2">
      <c r="E359" s="82">
        <v>3.54</v>
      </c>
      <c r="F359" s="83">
        <f t="shared" si="5"/>
        <v>117.47947757573411</v>
      </c>
    </row>
    <row r="360" spans="5:6" x14ac:dyDescent="0.2">
      <c r="E360" s="82">
        <v>3.55</v>
      </c>
      <c r="F360" s="83">
        <f t="shared" si="5"/>
        <v>114.76874773578083</v>
      </c>
    </row>
    <row r="361" spans="5:6" x14ac:dyDescent="0.2">
      <c r="E361" s="82">
        <v>3.56</v>
      </c>
      <c r="F361" s="83">
        <f t="shared" si="5"/>
        <v>112.06525084641407</v>
      </c>
    </row>
    <row r="362" spans="5:6" x14ac:dyDescent="0.2">
      <c r="E362" s="82">
        <v>3.57</v>
      </c>
      <c r="F362" s="83">
        <f t="shared" si="5"/>
        <v>109.36896992563993</v>
      </c>
    </row>
    <row r="363" spans="5:6" x14ac:dyDescent="0.2">
      <c r="E363" s="82">
        <v>3.58</v>
      </c>
      <c r="F363" s="83">
        <f t="shared" si="5"/>
        <v>106.67988787399167</v>
      </c>
    </row>
    <row r="364" spans="5:6" x14ac:dyDescent="0.2">
      <c r="E364" s="82">
        <v>3.59</v>
      </c>
      <c r="F364" s="83">
        <f t="shared" si="5"/>
        <v>103.9979874787</v>
      </c>
    </row>
    <row r="365" spans="5:6" x14ac:dyDescent="0.2">
      <c r="E365" s="82">
        <v>3.6</v>
      </c>
      <c r="F365" s="83">
        <f t="shared" si="5"/>
        <v>101.32325141776937</v>
      </c>
    </row>
    <row r="366" spans="5:6" x14ac:dyDescent="0.2">
      <c r="E366" s="82">
        <v>3.61</v>
      </c>
      <c r="F366" s="83">
        <f t="shared" si="5"/>
        <v>98.655662263964814</v>
      </c>
    </row>
    <row r="367" spans="5:6" x14ac:dyDescent="0.2">
      <c r="E367" s="82">
        <v>3.62</v>
      </c>
      <c r="F367" s="83">
        <f t="shared" si="5"/>
        <v>95.995202488709083</v>
      </c>
    </row>
    <row r="368" spans="5:6" x14ac:dyDescent="0.2">
      <c r="E368" s="82">
        <v>3.63</v>
      </c>
      <c r="F368" s="83">
        <f t="shared" si="5"/>
        <v>93.341854465897768</v>
      </c>
    </row>
    <row r="369" spans="5:6" x14ac:dyDescent="0.2">
      <c r="E369" s="82">
        <v>3.64</v>
      </c>
      <c r="F369" s="83">
        <f t="shared" si="5"/>
        <v>90.695600475624133</v>
      </c>
    </row>
    <row r="370" spans="5:6" x14ac:dyDescent="0.2">
      <c r="E370" s="82">
        <v>3.65</v>
      </c>
      <c r="F370" s="83">
        <f t="shared" si="5"/>
        <v>88.056422707827551</v>
      </c>
    </row>
    <row r="371" spans="5:6" x14ac:dyDescent="0.2">
      <c r="E371" s="82">
        <v>3.66</v>
      </c>
      <c r="F371" s="83">
        <f t="shared" si="5"/>
        <v>85.42430326585486</v>
      </c>
    </row>
    <row r="372" spans="5:6" x14ac:dyDescent="0.2">
      <c r="E372" s="82">
        <v>3.67</v>
      </c>
      <c r="F372" s="83">
        <f t="shared" si="5"/>
        <v>82.799224169948957</v>
      </c>
    </row>
    <row r="373" spans="5:6" x14ac:dyDescent="0.2">
      <c r="E373" s="82">
        <v>3.68</v>
      </c>
      <c r="F373" s="83">
        <f t="shared" si="5"/>
        <v>80.181167360654626</v>
      </c>
    </row>
    <row r="374" spans="5:6" x14ac:dyDescent="0.2">
      <c r="E374" s="82">
        <v>3.69</v>
      </c>
      <c r="F374" s="83">
        <f t="shared" si="5"/>
        <v>77.570114702151841</v>
      </c>
    </row>
    <row r="375" spans="5:6" x14ac:dyDescent="0.2">
      <c r="E375" s="82">
        <v>3.7</v>
      </c>
      <c r="F375" s="83">
        <f t="shared" si="5"/>
        <v>74.966047985513796</v>
      </c>
    </row>
    <row r="376" spans="5:6" x14ac:dyDescent="0.2">
      <c r="E376" s="82">
        <v>3.71</v>
      </c>
      <c r="F376" s="83">
        <f t="shared" si="5"/>
        <v>72.368948931892646</v>
      </c>
    </row>
    <row r="377" spans="5:6" x14ac:dyDescent="0.2">
      <c r="E377" s="82">
        <v>3.72</v>
      </c>
      <c r="F377" s="83">
        <f t="shared" si="5"/>
        <v>69.778799195633383</v>
      </c>
    </row>
    <row r="378" spans="5:6" x14ac:dyDescent="0.2">
      <c r="E378" s="82">
        <v>3.73</v>
      </c>
      <c r="F378" s="83">
        <f t="shared" si="5"/>
        <v>67.19558036731928</v>
      </c>
    </row>
    <row r="379" spans="5:6" x14ac:dyDescent="0.2">
      <c r="E379" s="82">
        <v>3.74</v>
      </c>
      <c r="F379" s="83">
        <f t="shared" si="5"/>
        <v>64.6192739767489</v>
      </c>
    </row>
    <row r="380" spans="5:6" x14ac:dyDescent="0.2">
      <c r="E380" s="82">
        <v>3.75</v>
      </c>
      <c r="F380" s="83">
        <f t="shared" si="5"/>
        <v>62.04986149584488</v>
      </c>
    </row>
    <row r="381" spans="5:6" x14ac:dyDescent="0.2">
      <c r="E381" s="82">
        <v>3.76</v>
      </c>
      <c r="F381" s="83">
        <f t="shared" si="5"/>
        <v>59.487324341501335</v>
      </c>
    </row>
    <row r="382" spans="5:6" x14ac:dyDescent="0.2">
      <c r="E382" s="82">
        <v>3.77</v>
      </c>
      <c r="F382" s="83">
        <f t="shared" si="5"/>
        <v>56.93164387836282</v>
      </c>
    </row>
    <row r="383" spans="5:6" x14ac:dyDescent="0.2">
      <c r="E383" s="82">
        <v>3.78</v>
      </c>
      <c r="F383" s="83">
        <f t="shared" si="5"/>
        <v>54.382801421543945</v>
      </c>
    </row>
    <row r="384" spans="5:6" x14ac:dyDescent="0.2">
      <c r="E384" s="82">
        <v>3.79</v>
      </c>
      <c r="F384" s="83">
        <f t="shared" si="5"/>
        <v>51.840778239285783</v>
      </c>
    </row>
    <row r="385" spans="5:6" x14ac:dyDescent="0.2">
      <c r="E385" s="82">
        <v>3.8</v>
      </c>
      <c r="F385" s="83">
        <f t="shared" si="5"/>
        <v>49.305555555555429</v>
      </c>
    </row>
    <row r="386" spans="5:6" x14ac:dyDescent="0.2">
      <c r="E386" s="82">
        <v>3.81</v>
      </c>
      <c r="F386" s="83">
        <f t="shared" si="5"/>
        <v>46.777114552582134</v>
      </c>
    </row>
    <row r="387" spans="5:6" x14ac:dyDescent="0.2">
      <c r="E387" s="82">
        <v>3.82</v>
      </c>
      <c r="F387" s="83">
        <f t="shared" si="5"/>
        <v>44.255436373340672</v>
      </c>
    </row>
    <row r="388" spans="5:6" x14ac:dyDescent="0.2">
      <c r="E388" s="82">
        <v>3.83</v>
      </c>
      <c r="F388" s="83">
        <f t="shared" si="5"/>
        <v>41.74050212397492</v>
      </c>
    </row>
    <row r="389" spans="5:6" x14ac:dyDescent="0.2">
      <c r="E389" s="82">
        <v>3.84</v>
      </c>
      <c r="F389" s="83">
        <f t="shared" si="5"/>
        <v>39.232292876169595</v>
      </c>
    </row>
    <row r="390" spans="5:6" x14ac:dyDescent="0.2">
      <c r="E390" s="82">
        <v>3.85</v>
      </c>
      <c r="F390" s="83">
        <f t="shared" ref="F390:F453" si="6">NPV(E390,$C$6:$C$7)+$C$5</f>
        <v>36.730789669465594</v>
      </c>
    </row>
    <row r="391" spans="5:6" x14ac:dyDescent="0.2">
      <c r="E391" s="82">
        <v>3.86</v>
      </c>
      <c r="F391" s="83">
        <f t="shared" si="6"/>
        <v>34.235973513522822</v>
      </c>
    </row>
    <row r="392" spans="5:6" x14ac:dyDescent="0.2">
      <c r="E392" s="82">
        <v>3.87</v>
      </c>
      <c r="F392" s="83">
        <f t="shared" si="6"/>
        <v>31.747825390333674</v>
      </c>
    </row>
    <row r="393" spans="5:6" x14ac:dyDescent="0.2">
      <c r="E393" s="82">
        <v>3.88</v>
      </c>
      <c r="F393" s="83">
        <f t="shared" si="6"/>
        <v>29.266326256382627</v>
      </c>
    </row>
    <row r="394" spans="5:6" x14ac:dyDescent="0.2">
      <c r="E394" s="82">
        <v>3.89</v>
      </c>
      <c r="F394" s="83">
        <f t="shared" si="6"/>
        <v>26.791457044759682</v>
      </c>
    </row>
    <row r="395" spans="5:6" x14ac:dyDescent="0.2">
      <c r="E395" s="82">
        <v>3.9</v>
      </c>
      <c r="F395" s="83">
        <f t="shared" si="6"/>
        <v>24.323198667221959</v>
      </c>
    </row>
    <row r="396" spans="5:6" x14ac:dyDescent="0.2">
      <c r="E396" s="82">
        <v>3.91</v>
      </c>
      <c r="F396" s="83">
        <f t="shared" si="6"/>
        <v>21.861532016210276</v>
      </c>
    </row>
    <row r="397" spans="5:6" x14ac:dyDescent="0.2">
      <c r="E397" s="82">
        <v>3.92</v>
      </c>
      <c r="F397" s="83">
        <f t="shared" si="6"/>
        <v>19.406437966818885</v>
      </c>
    </row>
    <row r="398" spans="5:6" x14ac:dyDescent="0.2">
      <c r="E398" s="82">
        <v>3.93</v>
      </c>
      <c r="F398" s="83">
        <f t="shared" si="6"/>
        <v>16.957897378717917</v>
      </c>
    </row>
    <row r="399" spans="5:6" x14ac:dyDescent="0.2">
      <c r="E399" s="82">
        <v>3.94</v>
      </c>
      <c r="F399" s="83">
        <f t="shared" si="6"/>
        <v>14.515891098034899</v>
      </c>
    </row>
    <row r="400" spans="5:6" x14ac:dyDescent="0.2">
      <c r="E400" s="82">
        <v>3.95</v>
      </c>
      <c r="F400" s="83">
        <f t="shared" si="6"/>
        <v>12.080399959187844</v>
      </c>
    </row>
    <row r="401" spans="5:6" x14ac:dyDescent="0.2">
      <c r="E401" s="82">
        <v>3.96</v>
      </c>
      <c r="F401" s="83">
        <f t="shared" si="6"/>
        <v>9.6514047866805868</v>
      </c>
    </row>
    <row r="402" spans="5:6" x14ac:dyDescent="0.2">
      <c r="E402" s="82">
        <v>3.97</v>
      </c>
      <c r="F402" s="83">
        <f t="shared" si="6"/>
        <v>7.2288863968517489</v>
      </c>
    </row>
    <row r="403" spans="5:6" x14ac:dyDescent="0.2">
      <c r="E403" s="82">
        <v>3.98</v>
      </c>
      <c r="F403" s="83">
        <f t="shared" si="6"/>
        <v>4.8128255995868585</v>
      </c>
    </row>
    <row r="404" spans="5:6" x14ac:dyDescent="0.2">
      <c r="E404" s="82">
        <v>3.99</v>
      </c>
      <c r="F404" s="83">
        <f t="shared" si="6"/>
        <v>2.4032031999870469</v>
      </c>
    </row>
    <row r="405" spans="5:6" x14ac:dyDescent="0.2">
      <c r="E405" s="82">
        <v>4</v>
      </c>
      <c r="F405" s="83">
        <f t="shared" si="6"/>
        <v>0</v>
      </c>
    </row>
    <row r="406" spans="5:6" x14ac:dyDescent="0.2">
      <c r="E406" s="82">
        <v>4.01</v>
      </c>
      <c r="F406" s="83">
        <f t="shared" si="6"/>
        <v>-2.3968031999870618</v>
      </c>
    </row>
    <row r="407" spans="5:6" x14ac:dyDescent="0.2">
      <c r="E407" s="82">
        <v>4.0199999999999996</v>
      </c>
      <c r="F407" s="83">
        <f t="shared" si="6"/>
        <v>-4.787225599593512</v>
      </c>
    </row>
    <row r="408" spans="5:6" x14ac:dyDescent="0.2">
      <c r="E408" s="82">
        <v>4.03</v>
      </c>
      <c r="F408" s="83">
        <f t="shared" si="6"/>
        <v>-7.1712863969266891</v>
      </c>
    </row>
    <row r="409" spans="5:6" x14ac:dyDescent="0.2">
      <c r="E409" s="82">
        <v>4.04</v>
      </c>
      <c r="F409" s="83">
        <f t="shared" si="6"/>
        <v>-9.5490047871001025</v>
      </c>
    </row>
    <row r="410" spans="5:6" x14ac:dyDescent="0.2">
      <c r="E410" s="82">
        <v>4.05</v>
      </c>
      <c r="F410" s="83">
        <f t="shared" si="6"/>
        <v>-11.920399960788018</v>
      </c>
    </row>
    <row r="411" spans="5:6" x14ac:dyDescent="0.2">
      <c r="E411" s="82">
        <v>4.0599999999999996</v>
      </c>
      <c r="F411" s="83">
        <f t="shared" si="6"/>
        <v>-14.285491102813467</v>
      </c>
    </row>
    <row r="412" spans="5:6" x14ac:dyDescent="0.2">
      <c r="E412" s="82">
        <v>4.07</v>
      </c>
      <c r="F412" s="83">
        <f t="shared" si="6"/>
        <v>-16.644297390769907</v>
      </c>
    </row>
    <row r="413" spans="5:6" x14ac:dyDescent="0.2">
      <c r="E413" s="82">
        <v>4.08</v>
      </c>
      <c r="F413" s="83">
        <f t="shared" si="6"/>
        <v>-18.996837993676081</v>
      </c>
    </row>
    <row r="414" spans="5:6" x14ac:dyDescent="0.2">
      <c r="E414" s="82">
        <v>4.09</v>
      </c>
      <c r="F414" s="83">
        <f t="shared" si="6"/>
        <v>-21.343132070665206</v>
      </c>
    </row>
    <row r="415" spans="5:6" x14ac:dyDescent="0.2">
      <c r="E415" s="82">
        <v>4.0999999999999996</v>
      </c>
      <c r="F415" s="83">
        <f t="shared" si="6"/>
        <v>-23.683198769703949</v>
      </c>
    </row>
    <row r="416" spans="5:6" x14ac:dyDescent="0.2">
      <c r="E416" s="82">
        <v>4.1100000000000003</v>
      </c>
      <c r="F416" s="83">
        <f t="shared" si="6"/>
        <v>-26.017057226343468</v>
      </c>
    </row>
    <row r="417" spans="5:6" x14ac:dyDescent="0.2">
      <c r="E417" s="82">
        <v>4.12</v>
      </c>
      <c r="F417" s="83">
        <f t="shared" si="6"/>
        <v>-28.3447265625</v>
      </c>
    </row>
    <row r="418" spans="5:6" x14ac:dyDescent="0.2">
      <c r="E418" s="82">
        <v>4.13</v>
      </c>
      <c r="F418" s="83">
        <f t="shared" si="6"/>
        <v>-30.666225885267522</v>
      </c>
    </row>
    <row r="419" spans="5:6" x14ac:dyDescent="0.2">
      <c r="E419" s="82">
        <v>4.1399999999999997</v>
      </c>
      <c r="F419" s="83">
        <f t="shared" si="6"/>
        <v>-32.981574285757461</v>
      </c>
    </row>
    <row r="420" spans="5:6" x14ac:dyDescent="0.2">
      <c r="E420" s="82">
        <v>4.1500000000000004</v>
      </c>
      <c r="F420" s="83">
        <f t="shared" si="6"/>
        <v>-35.290790837967961</v>
      </c>
    </row>
    <row r="421" spans="5:6" x14ac:dyDescent="0.2">
      <c r="E421" s="82">
        <v>4.16</v>
      </c>
      <c r="F421" s="83">
        <f t="shared" si="6"/>
        <v>-37.593894597680446</v>
      </c>
    </row>
    <row r="422" spans="5:6" x14ac:dyDescent="0.2">
      <c r="E422" s="82">
        <v>4.17</v>
      </c>
      <c r="F422" s="83">
        <f t="shared" si="6"/>
        <v>-39.890904601386637</v>
      </c>
    </row>
    <row r="423" spans="5:6" x14ac:dyDescent="0.2">
      <c r="E423" s="82">
        <v>4.18</v>
      </c>
      <c r="F423" s="83">
        <f t="shared" si="6"/>
        <v>-42.181839865237407</v>
      </c>
    </row>
    <row r="424" spans="5:6" x14ac:dyDescent="0.2">
      <c r="E424" s="82">
        <v>4.1900000000000004</v>
      </c>
      <c r="F424" s="83">
        <f t="shared" si="6"/>
        <v>-44.466719384023918</v>
      </c>
    </row>
    <row r="425" spans="5:6" x14ac:dyDescent="0.2">
      <c r="E425" s="82">
        <v>4.2</v>
      </c>
      <c r="F425" s="83">
        <f t="shared" si="6"/>
        <v>-46.745562130177632</v>
      </c>
    </row>
    <row r="426" spans="5:6" x14ac:dyDescent="0.2">
      <c r="E426" s="82">
        <v>4.21</v>
      </c>
      <c r="F426" s="83">
        <f t="shared" si="6"/>
        <v>-49.018387052803519</v>
      </c>
    </row>
    <row r="427" spans="5:6" x14ac:dyDescent="0.2">
      <c r="E427" s="82">
        <v>4.22</v>
      </c>
      <c r="F427" s="83">
        <f t="shared" si="6"/>
        <v>-51.285213076730997</v>
      </c>
    </row>
    <row r="428" spans="5:6" x14ac:dyDescent="0.2">
      <c r="E428" s="82">
        <v>4.2300000000000004</v>
      </c>
      <c r="F428" s="83">
        <f t="shared" si="6"/>
        <v>-53.546059101594437</v>
      </c>
    </row>
    <row r="429" spans="5:6" x14ac:dyDescent="0.2">
      <c r="E429" s="82">
        <v>4.24</v>
      </c>
      <c r="F429" s="83">
        <f t="shared" si="6"/>
        <v>-55.800944000932304</v>
      </c>
    </row>
    <row r="430" spans="5:6" x14ac:dyDescent="0.2">
      <c r="E430" s="82">
        <v>4.25</v>
      </c>
      <c r="F430" s="83">
        <f t="shared" si="6"/>
        <v>-58.049886621315181</v>
      </c>
    </row>
    <row r="431" spans="5:6" x14ac:dyDescent="0.2">
      <c r="E431" s="82">
        <v>4.26</v>
      </c>
      <c r="F431" s="83">
        <f t="shared" si="6"/>
        <v>-60.292905781491527</v>
      </c>
    </row>
    <row r="432" spans="5:6" x14ac:dyDescent="0.2">
      <c r="E432" s="82">
        <v>4.2699999999999996</v>
      </c>
      <c r="F432" s="83">
        <f t="shared" si="6"/>
        <v>-62.530020271559579</v>
      </c>
    </row>
    <row r="433" spans="5:6" x14ac:dyDescent="0.2">
      <c r="E433" s="82">
        <v>4.28</v>
      </c>
      <c r="F433" s="83">
        <f t="shared" si="6"/>
        <v>-64.761248852158133</v>
      </c>
    </row>
    <row r="434" spans="5:6" x14ac:dyDescent="0.2">
      <c r="E434" s="82">
        <v>4.29</v>
      </c>
      <c r="F434" s="83">
        <f t="shared" si="6"/>
        <v>-66.986610253679828</v>
      </c>
    </row>
    <row r="435" spans="5:6" x14ac:dyDescent="0.2">
      <c r="E435" s="82">
        <v>4.3</v>
      </c>
      <c r="F435" s="83">
        <f t="shared" si="6"/>
        <v>-69.206123175507173</v>
      </c>
    </row>
    <row r="436" spans="5:6" x14ac:dyDescent="0.2">
      <c r="E436" s="82">
        <v>4.3099999999999996</v>
      </c>
      <c r="F436" s="83">
        <f t="shared" si="6"/>
        <v>-71.419806285266304</v>
      </c>
    </row>
    <row r="437" spans="5:6" x14ac:dyDescent="0.2">
      <c r="E437" s="82">
        <v>4.32</v>
      </c>
      <c r="F437" s="83">
        <f t="shared" si="6"/>
        <v>-73.627678218101664</v>
      </c>
    </row>
    <row r="438" spans="5:6" x14ac:dyDescent="0.2">
      <c r="E438" s="82">
        <v>4.33</v>
      </c>
      <c r="F438" s="83">
        <f t="shared" si="6"/>
        <v>-75.829757575970916</v>
      </c>
    </row>
    <row r="439" spans="5:6" x14ac:dyDescent="0.2">
      <c r="E439" s="82">
        <v>4.34</v>
      </c>
      <c r="F439" s="83">
        <f t="shared" si="6"/>
        <v>-78.026062926959185</v>
      </c>
    </row>
    <row r="440" spans="5:6" x14ac:dyDescent="0.2">
      <c r="E440" s="82">
        <v>4.3499999999999996</v>
      </c>
      <c r="F440" s="83">
        <f t="shared" si="6"/>
        <v>-80.216612804611714</v>
      </c>
    </row>
    <row r="441" spans="5:6" x14ac:dyDescent="0.2">
      <c r="E441" s="82">
        <v>4.3600000000000003</v>
      </c>
      <c r="F441" s="83">
        <f t="shared" si="6"/>
        <v>-82.401425707284488</v>
      </c>
    </row>
    <row r="442" spans="5:6" x14ac:dyDescent="0.2">
      <c r="E442" s="82">
        <v>4.37</v>
      </c>
      <c r="F442" s="83">
        <f t="shared" si="6"/>
        <v>-84.580520097513954</v>
      </c>
    </row>
    <row r="443" spans="5:6" x14ac:dyDescent="0.2">
      <c r="E443" s="82">
        <v>4.38</v>
      </c>
      <c r="F443" s="83">
        <f t="shared" si="6"/>
        <v>-86.753914401404018</v>
      </c>
    </row>
    <row r="444" spans="5:6" x14ac:dyDescent="0.2">
      <c r="E444" s="82">
        <v>4.3899999999999997</v>
      </c>
      <c r="F444" s="83">
        <f t="shared" si="6"/>
        <v>-88.921627008030327</v>
      </c>
    </row>
    <row r="445" spans="5:6" x14ac:dyDescent="0.2">
      <c r="E445" s="82">
        <v>4.4000000000000004</v>
      </c>
      <c r="F445" s="83">
        <f t="shared" si="6"/>
        <v>-91.083676268861609</v>
      </c>
    </row>
    <row r="446" spans="5:6" x14ac:dyDescent="0.2">
      <c r="E446" s="82">
        <v>4.41</v>
      </c>
      <c r="F446" s="83">
        <f t="shared" si="6"/>
        <v>-93.240080497196686</v>
      </c>
    </row>
    <row r="447" spans="5:6" x14ac:dyDescent="0.2">
      <c r="E447" s="82">
        <v>4.42</v>
      </c>
      <c r="F447" s="83">
        <f t="shared" si="6"/>
        <v>-95.39085796762015</v>
      </c>
    </row>
    <row r="448" spans="5:6" x14ac:dyDescent="0.2">
      <c r="E448" s="82">
        <v>4.43</v>
      </c>
      <c r="F448" s="83">
        <f t="shared" si="6"/>
        <v>-97.536026915471894</v>
      </c>
    </row>
    <row r="449" spans="5:6" x14ac:dyDescent="0.2">
      <c r="E449" s="82">
        <v>4.4400000000000004</v>
      </c>
      <c r="F449" s="83">
        <f t="shared" si="6"/>
        <v>-99.675605536332341</v>
      </c>
    </row>
    <row r="450" spans="5:6" x14ac:dyDescent="0.2">
      <c r="E450" s="82">
        <v>4.45</v>
      </c>
      <c r="F450" s="83">
        <f t="shared" si="6"/>
        <v>-101.80961198552313</v>
      </c>
    </row>
    <row r="451" spans="5:6" x14ac:dyDescent="0.2">
      <c r="E451" s="82">
        <v>4.46</v>
      </c>
      <c r="F451" s="83">
        <f t="shared" si="6"/>
        <v>-103.93806437762487</v>
      </c>
    </row>
    <row r="452" spans="5:6" x14ac:dyDescent="0.2">
      <c r="E452" s="82">
        <v>4.47</v>
      </c>
      <c r="F452" s="83">
        <f t="shared" si="6"/>
        <v>-106.06098078600576</v>
      </c>
    </row>
    <row r="453" spans="5:6" x14ac:dyDescent="0.2">
      <c r="E453" s="82">
        <v>4.4800000000000004</v>
      </c>
      <c r="F453" s="83">
        <f t="shared" si="6"/>
        <v>-108.17837924236801</v>
      </c>
    </row>
    <row r="454" spans="5:6" x14ac:dyDescent="0.2">
      <c r="E454" s="82">
        <v>4.49</v>
      </c>
      <c r="F454" s="83">
        <f t="shared" ref="F454:F517" si="7">NPV(E454,$C$6:$C$7)+$C$5</f>
        <v>-110.29027773630492</v>
      </c>
    </row>
    <row r="455" spans="5:6" x14ac:dyDescent="0.2">
      <c r="E455" s="82">
        <v>4.5</v>
      </c>
      <c r="F455" s="83">
        <f t="shared" si="7"/>
        <v>-112.39669421487611</v>
      </c>
    </row>
    <row r="456" spans="5:6" x14ac:dyDescent="0.2">
      <c r="E456" s="82">
        <v>4.51</v>
      </c>
      <c r="F456" s="83">
        <f t="shared" si="7"/>
        <v>-114.49764658219169</v>
      </c>
    </row>
    <row r="457" spans="5:6" x14ac:dyDescent="0.2">
      <c r="E457" s="82">
        <v>4.5199999999999996</v>
      </c>
      <c r="F457" s="83">
        <f t="shared" si="7"/>
        <v>-116.59315269901276</v>
      </c>
    </row>
    <row r="458" spans="5:6" x14ac:dyDescent="0.2">
      <c r="E458" s="82">
        <v>4.53</v>
      </c>
      <c r="F458" s="83">
        <f t="shared" si="7"/>
        <v>-118.68323038236281</v>
      </c>
    </row>
    <row r="459" spans="5:6" x14ac:dyDescent="0.2">
      <c r="E459" s="82">
        <v>4.54</v>
      </c>
      <c r="F459" s="83">
        <f t="shared" si="7"/>
        <v>-120.76789740515324</v>
      </c>
    </row>
    <row r="460" spans="5:6" x14ac:dyDescent="0.2">
      <c r="E460" s="82">
        <v>4.55</v>
      </c>
      <c r="F460" s="83">
        <f t="shared" si="7"/>
        <v>-122.84717149582002</v>
      </c>
    </row>
    <row r="461" spans="5:6" x14ac:dyDescent="0.2">
      <c r="E461" s="82">
        <v>4.5599999999999996</v>
      </c>
      <c r="F461" s="83">
        <f t="shared" si="7"/>
        <v>-124.92107033797424</v>
      </c>
    </row>
    <row r="462" spans="5:6" x14ac:dyDescent="0.2">
      <c r="E462" s="82">
        <v>4.57</v>
      </c>
      <c r="F462" s="83">
        <f t="shared" si="7"/>
        <v>-126.98961157006147</v>
      </c>
    </row>
    <row r="463" spans="5:6" x14ac:dyDescent="0.2">
      <c r="E463" s="82">
        <v>4.58</v>
      </c>
      <c r="F463" s="83">
        <f t="shared" si="7"/>
        <v>-129.05281278503617</v>
      </c>
    </row>
    <row r="464" spans="5:6" x14ac:dyDescent="0.2">
      <c r="E464" s="82">
        <v>4.59</v>
      </c>
      <c r="F464" s="83">
        <f t="shared" si="7"/>
        <v>-131.11069153004496</v>
      </c>
    </row>
    <row r="465" spans="5:6" x14ac:dyDescent="0.2">
      <c r="E465" s="82">
        <v>4.5999999999999996</v>
      </c>
      <c r="F465" s="83">
        <f t="shared" si="7"/>
        <v>-133.16326530612241</v>
      </c>
    </row>
    <row r="466" spans="5:6" x14ac:dyDescent="0.2">
      <c r="E466" s="82">
        <v>4.6100000000000003</v>
      </c>
      <c r="F466" s="83">
        <f t="shared" si="7"/>
        <v>-135.21055156789657</v>
      </c>
    </row>
    <row r="467" spans="5:6" x14ac:dyDescent="0.2">
      <c r="E467" s="82">
        <v>4.62</v>
      </c>
      <c r="F467" s="83">
        <f t="shared" si="7"/>
        <v>-137.25256772330636</v>
      </c>
    </row>
    <row r="468" spans="5:6" x14ac:dyDescent="0.2">
      <c r="E468" s="82">
        <v>4.63</v>
      </c>
      <c r="F468" s="83">
        <f t="shared" si="7"/>
        <v>-139.28933113332846</v>
      </c>
    </row>
    <row r="469" spans="5:6" x14ac:dyDescent="0.2">
      <c r="E469" s="82">
        <v>4.6399999999999997</v>
      </c>
      <c r="F469" s="83">
        <f t="shared" si="7"/>
        <v>-141.32085911171453</v>
      </c>
    </row>
    <row r="470" spans="5:6" x14ac:dyDescent="0.2">
      <c r="E470" s="82">
        <v>4.6500000000000004</v>
      </c>
      <c r="F470" s="83">
        <f t="shared" si="7"/>
        <v>-143.34716892473966</v>
      </c>
    </row>
    <row r="471" spans="5:6" x14ac:dyDescent="0.2">
      <c r="E471" s="82">
        <v>4.66</v>
      </c>
      <c r="F471" s="83">
        <f t="shared" si="7"/>
        <v>-145.36827779095734</v>
      </c>
    </row>
    <row r="472" spans="5:6" x14ac:dyDescent="0.2">
      <c r="E472" s="82">
        <v>4.67</v>
      </c>
      <c r="F472" s="83">
        <f t="shared" si="7"/>
        <v>-147.3842028809695</v>
      </c>
    </row>
    <row r="473" spans="5:6" x14ac:dyDescent="0.2">
      <c r="E473" s="82">
        <v>4.68</v>
      </c>
      <c r="F473" s="83">
        <f t="shared" si="7"/>
        <v>-149.39496131719898</v>
      </c>
    </row>
    <row r="474" spans="5:6" x14ac:dyDescent="0.2">
      <c r="E474" s="82">
        <v>4.6900000000000004</v>
      </c>
      <c r="F474" s="83">
        <f t="shared" si="7"/>
        <v>-151.40057017367758</v>
      </c>
    </row>
    <row r="475" spans="5:6" x14ac:dyDescent="0.2">
      <c r="E475" s="82">
        <v>4.7</v>
      </c>
      <c r="F475" s="83">
        <f t="shared" si="7"/>
        <v>-153.40104647583871</v>
      </c>
    </row>
    <row r="476" spans="5:6" x14ac:dyDescent="0.2">
      <c r="E476" s="82">
        <v>4.71</v>
      </c>
      <c r="F476" s="83">
        <f t="shared" si="7"/>
        <v>-155.39640720032139</v>
      </c>
    </row>
    <row r="477" spans="5:6" x14ac:dyDescent="0.2">
      <c r="E477" s="82">
        <v>4.72</v>
      </c>
      <c r="F477" s="83">
        <f t="shared" si="7"/>
        <v>-157.38666927478107</v>
      </c>
    </row>
    <row r="478" spans="5:6" x14ac:dyDescent="0.2">
      <c r="E478" s="82">
        <v>4.7300000000000004</v>
      </c>
      <c r="F478" s="83">
        <f t="shared" si="7"/>
        <v>-159.37184957771046</v>
      </c>
    </row>
    <row r="479" spans="5:6" x14ac:dyDescent="0.2">
      <c r="E479" s="82">
        <v>4.74</v>
      </c>
      <c r="F479" s="83">
        <f t="shared" si="7"/>
        <v>-161.35196493826584</v>
      </c>
    </row>
    <row r="480" spans="5:6" x14ac:dyDescent="0.2">
      <c r="E480" s="82">
        <v>4.75</v>
      </c>
      <c r="F480" s="83">
        <f t="shared" si="7"/>
        <v>-163.3270321361058</v>
      </c>
    </row>
    <row r="481" spans="5:6" x14ac:dyDescent="0.2">
      <c r="E481" s="82">
        <v>4.76</v>
      </c>
      <c r="F481" s="83">
        <f t="shared" si="7"/>
        <v>-165.29706790123464</v>
      </c>
    </row>
    <row r="482" spans="5:6" x14ac:dyDescent="0.2">
      <c r="E482" s="82">
        <v>4.7699999999999996</v>
      </c>
      <c r="F482" s="83">
        <f t="shared" si="7"/>
        <v>-167.26208891385227</v>
      </c>
    </row>
    <row r="483" spans="5:6" x14ac:dyDescent="0.2">
      <c r="E483" s="82">
        <v>4.78</v>
      </c>
      <c r="F483" s="83">
        <f t="shared" si="7"/>
        <v>-169.22211180421687</v>
      </c>
    </row>
    <row r="484" spans="5:6" x14ac:dyDescent="0.2">
      <c r="E484" s="82">
        <v>4.79</v>
      </c>
      <c r="F484" s="83">
        <f t="shared" si="7"/>
        <v>-171.17715315250803</v>
      </c>
    </row>
    <row r="485" spans="5:6" x14ac:dyDescent="0.2">
      <c r="E485" s="82">
        <v>4.8</v>
      </c>
      <c r="F485" s="83">
        <f t="shared" si="7"/>
        <v>-173.12722948870373</v>
      </c>
    </row>
    <row r="486" spans="5:6" x14ac:dyDescent="0.2">
      <c r="E486" s="82">
        <v>4.8099999999999996</v>
      </c>
      <c r="F486" s="83">
        <f t="shared" si="7"/>
        <v>-175.07235729245963</v>
      </c>
    </row>
    <row r="487" spans="5:6" x14ac:dyDescent="0.2">
      <c r="E487" s="82">
        <v>4.82</v>
      </c>
      <c r="F487" s="83">
        <f t="shared" si="7"/>
        <v>-177.01255299299737</v>
      </c>
    </row>
    <row r="488" spans="5:6" x14ac:dyDescent="0.2">
      <c r="E488" s="82">
        <v>4.83</v>
      </c>
      <c r="F488" s="83">
        <f t="shared" si="7"/>
        <v>-178.94783296899868</v>
      </c>
    </row>
    <row r="489" spans="5:6" x14ac:dyDescent="0.2">
      <c r="E489" s="82">
        <v>4.84</v>
      </c>
      <c r="F489" s="83">
        <f t="shared" si="7"/>
        <v>-180.87821354850826</v>
      </c>
    </row>
    <row r="490" spans="5:6" x14ac:dyDescent="0.2">
      <c r="E490" s="82">
        <v>4.8499999999999996</v>
      </c>
      <c r="F490" s="83">
        <f t="shared" si="7"/>
        <v>-182.80371100883917</v>
      </c>
    </row>
    <row r="491" spans="5:6" x14ac:dyDescent="0.2">
      <c r="E491" s="82">
        <v>4.8600000000000003</v>
      </c>
      <c r="F491" s="83">
        <f t="shared" si="7"/>
        <v>-184.72434157648877</v>
      </c>
    </row>
    <row r="492" spans="5:6" x14ac:dyDescent="0.2">
      <c r="E492" s="82">
        <v>4.87</v>
      </c>
      <c r="F492" s="83">
        <f t="shared" si="7"/>
        <v>-186.64012142705838</v>
      </c>
    </row>
    <row r="493" spans="5:6" x14ac:dyDescent="0.2">
      <c r="E493" s="82">
        <v>4.88</v>
      </c>
      <c r="F493" s="83">
        <f t="shared" si="7"/>
        <v>-188.5510666851776</v>
      </c>
    </row>
    <row r="494" spans="5:6" x14ac:dyDescent="0.2">
      <c r="E494" s="82">
        <v>4.8899999999999997</v>
      </c>
      <c r="F494" s="83">
        <f t="shared" si="7"/>
        <v>-190.45719342443954</v>
      </c>
    </row>
    <row r="495" spans="5:6" x14ac:dyDescent="0.2">
      <c r="E495" s="82">
        <v>4.9000000000000004</v>
      </c>
      <c r="F495" s="83">
        <f t="shared" si="7"/>
        <v>-192.35851766733708</v>
      </c>
    </row>
    <row r="496" spans="5:6" x14ac:dyDescent="0.2">
      <c r="E496" s="82">
        <v>4.91</v>
      </c>
      <c r="F496" s="83">
        <f t="shared" si="7"/>
        <v>-194.25505538520565</v>
      </c>
    </row>
    <row r="497" spans="5:6" x14ac:dyDescent="0.2">
      <c r="E497" s="82">
        <v>4.92</v>
      </c>
      <c r="F497" s="83">
        <f t="shared" si="7"/>
        <v>-196.14682249817406</v>
      </c>
    </row>
    <row r="498" spans="5:6" x14ac:dyDescent="0.2">
      <c r="E498" s="82">
        <v>4.93</v>
      </c>
      <c r="F498" s="83">
        <f t="shared" si="7"/>
        <v>-198.03383487511678</v>
      </c>
    </row>
    <row r="499" spans="5:6" x14ac:dyDescent="0.2">
      <c r="E499" s="82">
        <v>4.9400000000000004</v>
      </c>
      <c r="F499" s="83">
        <f t="shared" si="7"/>
        <v>-199.91610833361688</v>
      </c>
    </row>
    <row r="500" spans="5:6" x14ac:dyDescent="0.2">
      <c r="E500" s="82">
        <v>4.95</v>
      </c>
      <c r="F500" s="83">
        <f t="shared" si="7"/>
        <v>-201.79365863992666</v>
      </c>
    </row>
    <row r="501" spans="5:6" x14ac:dyDescent="0.2">
      <c r="E501" s="82">
        <v>4.96</v>
      </c>
      <c r="F501" s="83">
        <f t="shared" si="7"/>
        <v>-203.66650150894111</v>
      </c>
    </row>
    <row r="502" spans="5:6" x14ac:dyDescent="0.2">
      <c r="E502" s="82">
        <v>4.97</v>
      </c>
      <c r="F502" s="83">
        <f t="shared" si="7"/>
        <v>-205.53465260417101</v>
      </c>
    </row>
    <row r="503" spans="5:6" x14ac:dyDescent="0.2">
      <c r="E503" s="82">
        <v>4.9800000000000004</v>
      </c>
      <c r="F503" s="83">
        <f t="shared" si="7"/>
        <v>-207.39812753772344</v>
      </c>
    </row>
    <row r="504" spans="5:6" x14ac:dyDescent="0.2">
      <c r="E504" s="82">
        <v>4.99</v>
      </c>
      <c r="F504" s="83">
        <f t="shared" si="7"/>
        <v>-209.25694187028466</v>
      </c>
    </row>
    <row r="505" spans="5:6" x14ac:dyDescent="0.2">
      <c r="E505" s="82">
        <v>5</v>
      </c>
      <c r="F505" s="83">
        <f t="shared" si="7"/>
        <v>-211.11111111111109</v>
      </c>
    </row>
    <row r="506" spans="5:6" x14ac:dyDescent="0.2">
      <c r="E506" s="82">
        <v>5.01</v>
      </c>
      <c r="F506" s="83">
        <f t="shared" si="7"/>
        <v>-212.96065071802104</v>
      </c>
    </row>
    <row r="507" spans="5:6" x14ac:dyDescent="0.2">
      <c r="E507" s="82">
        <v>5.0199999999999996</v>
      </c>
      <c r="F507" s="83">
        <f t="shared" si="7"/>
        <v>-214.80557609739412</v>
      </c>
    </row>
    <row r="508" spans="5:6" x14ac:dyDescent="0.2">
      <c r="E508" s="82">
        <v>5.03</v>
      </c>
      <c r="F508" s="83">
        <f t="shared" si="7"/>
        <v>-216.64590260417094</v>
      </c>
    </row>
    <row r="509" spans="5:6" x14ac:dyDescent="0.2">
      <c r="E509" s="82">
        <v>5.04</v>
      </c>
      <c r="F509" s="83">
        <f t="shared" si="7"/>
        <v>-218.48164554186224</v>
      </c>
    </row>
    <row r="510" spans="5:6" x14ac:dyDescent="0.2">
      <c r="E510" s="82">
        <v>5.05</v>
      </c>
      <c r="F510" s="83">
        <f t="shared" si="7"/>
        <v>-220.31282016255727</v>
      </c>
    </row>
    <row r="511" spans="5:6" x14ac:dyDescent="0.2">
      <c r="E511" s="82">
        <v>5.0599999999999996</v>
      </c>
      <c r="F511" s="83">
        <f t="shared" si="7"/>
        <v>-222.13944166693909</v>
      </c>
    </row>
    <row r="512" spans="5:6" x14ac:dyDescent="0.2">
      <c r="E512" s="82">
        <v>5.07</v>
      </c>
      <c r="F512" s="83">
        <f t="shared" si="7"/>
        <v>-223.96152520430246</v>
      </c>
    </row>
    <row r="513" spans="5:6" x14ac:dyDescent="0.2">
      <c r="E513" s="82">
        <v>5.08</v>
      </c>
      <c r="F513" s="83">
        <f t="shared" si="7"/>
        <v>-225.77908587257616</v>
      </c>
    </row>
    <row r="514" spans="5:6" x14ac:dyDescent="0.2">
      <c r="E514" s="82">
        <v>5.09</v>
      </c>
      <c r="F514" s="83">
        <f t="shared" si="7"/>
        <v>-227.59213871834913</v>
      </c>
    </row>
    <row r="515" spans="5:6" x14ac:dyDescent="0.2">
      <c r="E515" s="82">
        <v>5.0999999999999996</v>
      </c>
      <c r="F515" s="83">
        <f t="shared" si="7"/>
        <v>-229.40069873689868</v>
      </c>
    </row>
    <row r="516" spans="5:6" x14ac:dyDescent="0.2">
      <c r="E516" s="82">
        <v>5.1100000000000003</v>
      </c>
      <c r="F516" s="83">
        <f t="shared" si="7"/>
        <v>-231.20478087222523</v>
      </c>
    </row>
    <row r="517" spans="5:6" x14ac:dyDescent="0.2">
      <c r="E517" s="82">
        <v>5.12</v>
      </c>
      <c r="F517" s="83">
        <f t="shared" si="7"/>
        <v>-233.00440001708762</v>
      </c>
    </row>
    <row r="518" spans="5:6" x14ac:dyDescent="0.2">
      <c r="E518" s="82">
        <v>5.13</v>
      </c>
      <c r="F518" s="83">
        <f t="shared" ref="F518:F581" si="8">NPV(E518,$C$6:$C$7)+$C$5</f>
        <v>-234.79957101304262</v>
      </c>
    </row>
    <row r="519" spans="5:6" x14ac:dyDescent="0.2">
      <c r="E519" s="82">
        <v>5.14</v>
      </c>
      <c r="F519" s="83">
        <f t="shared" si="8"/>
        <v>-236.59030865048953</v>
      </c>
    </row>
    <row r="520" spans="5:6" x14ac:dyDescent="0.2">
      <c r="E520" s="82">
        <v>5.15</v>
      </c>
      <c r="F520" s="83">
        <f t="shared" si="8"/>
        <v>-238.37662766871586</v>
      </c>
    </row>
    <row r="521" spans="5:6" x14ac:dyDescent="0.2">
      <c r="E521" s="82">
        <v>5.16</v>
      </c>
      <c r="F521" s="83">
        <f t="shared" si="8"/>
        <v>-240.15854275594552</v>
      </c>
    </row>
    <row r="522" spans="5:6" x14ac:dyDescent="0.2">
      <c r="E522" s="82">
        <v>5.17</v>
      </c>
      <c r="F522" s="83">
        <f t="shared" si="8"/>
        <v>-241.93606854939321</v>
      </c>
    </row>
    <row r="523" spans="5:6" x14ac:dyDescent="0.2">
      <c r="E523" s="82">
        <v>5.18</v>
      </c>
      <c r="F523" s="83">
        <f t="shared" si="8"/>
        <v>-243.7092196353201</v>
      </c>
    </row>
    <row r="524" spans="5:6" x14ac:dyDescent="0.2">
      <c r="E524" s="82">
        <v>5.19</v>
      </c>
      <c r="F524" s="83">
        <f t="shared" si="8"/>
        <v>-245.47801054909019</v>
      </c>
    </row>
    <row r="525" spans="5:6" x14ac:dyDescent="0.2">
      <c r="E525" s="82">
        <v>5.2</v>
      </c>
      <c r="F525" s="83">
        <f t="shared" si="8"/>
        <v>-247.24245577523402</v>
      </c>
    </row>
    <row r="526" spans="5:6" x14ac:dyDescent="0.2">
      <c r="E526" s="82">
        <v>5.21</v>
      </c>
      <c r="F526" s="83">
        <f t="shared" si="8"/>
        <v>-249.00256974751119</v>
      </c>
    </row>
    <row r="527" spans="5:6" x14ac:dyDescent="0.2">
      <c r="E527" s="82">
        <v>5.22</v>
      </c>
      <c r="F527" s="83">
        <f t="shared" si="8"/>
        <v>-250.75836684897786</v>
      </c>
    </row>
    <row r="528" spans="5:6" x14ac:dyDescent="0.2">
      <c r="E528" s="82">
        <v>5.23</v>
      </c>
      <c r="F528" s="83">
        <f t="shared" si="8"/>
        <v>-252.50986141205658</v>
      </c>
    </row>
    <row r="529" spans="5:6" x14ac:dyDescent="0.2">
      <c r="E529" s="82">
        <v>5.24</v>
      </c>
      <c r="F529" s="83">
        <f t="shared" si="8"/>
        <v>-254.25706771860609</v>
      </c>
    </row>
    <row r="530" spans="5:6" x14ac:dyDescent="0.2">
      <c r="E530" s="82">
        <v>5.25</v>
      </c>
      <c r="F530" s="83">
        <f t="shared" si="8"/>
        <v>-256</v>
      </c>
    </row>
    <row r="531" spans="5:6" x14ac:dyDescent="0.2">
      <c r="E531" s="82">
        <v>5.26</v>
      </c>
      <c r="F531" s="83">
        <f t="shared" si="8"/>
        <v>-257.73867243719951</v>
      </c>
    </row>
    <row r="532" spans="5:6" x14ac:dyDescent="0.2">
      <c r="E532" s="82">
        <v>5.27</v>
      </c>
      <c r="F532" s="83">
        <f t="shared" si="8"/>
        <v>-259.47309916083509</v>
      </c>
    </row>
    <row r="533" spans="5:6" x14ac:dyDescent="0.2">
      <c r="E533" s="82">
        <v>5.28</v>
      </c>
      <c r="F533" s="83">
        <f t="shared" si="8"/>
        <v>-261.20329425128807</v>
      </c>
    </row>
    <row r="534" spans="5:6" x14ac:dyDescent="0.2">
      <c r="E534" s="82">
        <v>5.29</v>
      </c>
      <c r="F534" s="83">
        <f t="shared" si="8"/>
        <v>-262.92927173877342</v>
      </c>
    </row>
    <row r="535" spans="5:6" x14ac:dyDescent="0.2">
      <c r="E535" s="82">
        <v>5.3</v>
      </c>
      <c r="F535" s="83">
        <f t="shared" si="8"/>
        <v>-264.65104560342638</v>
      </c>
    </row>
    <row r="536" spans="5:6" x14ac:dyDescent="0.2">
      <c r="E536" s="82">
        <v>5.31</v>
      </c>
      <c r="F536" s="83">
        <f t="shared" si="8"/>
        <v>-266.36862977539226</v>
      </c>
    </row>
    <row r="537" spans="5:6" x14ac:dyDescent="0.2">
      <c r="E537" s="82">
        <v>5.32</v>
      </c>
      <c r="F537" s="83">
        <f t="shared" si="8"/>
        <v>-268.08203813491423</v>
      </c>
    </row>
    <row r="538" spans="5:6" x14ac:dyDescent="0.2">
      <c r="E538" s="82">
        <v>5.33</v>
      </c>
      <c r="F538" s="83">
        <f t="shared" si="8"/>
        <v>-269.79128451242741</v>
      </c>
    </row>
    <row r="539" spans="5:6" x14ac:dyDescent="0.2">
      <c r="E539" s="82">
        <v>5.34</v>
      </c>
      <c r="F539" s="83">
        <f t="shared" si="8"/>
        <v>-271.4963826886526</v>
      </c>
    </row>
    <row r="540" spans="5:6" x14ac:dyDescent="0.2">
      <c r="E540" s="82">
        <v>5.35</v>
      </c>
      <c r="F540" s="83">
        <f t="shared" si="8"/>
        <v>-273.19734639469266</v>
      </c>
    </row>
    <row r="541" spans="5:6" x14ac:dyDescent="0.2">
      <c r="E541" s="82">
        <v>5.36</v>
      </c>
      <c r="F541" s="83">
        <f t="shared" si="8"/>
        <v>-274.89418931213186</v>
      </c>
    </row>
    <row r="542" spans="5:6" x14ac:dyDescent="0.2">
      <c r="E542" s="82">
        <v>5.37</v>
      </c>
      <c r="F542" s="83">
        <f t="shared" si="8"/>
        <v>-276.58692507313276</v>
      </c>
    </row>
    <row r="543" spans="5:6" x14ac:dyDescent="0.2">
      <c r="E543" s="82">
        <v>5.38</v>
      </c>
      <c r="F543" s="83">
        <f t="shared" si="8"/>
        <v>-278.27556726054195</v>
      </c>
    </row>
    <row r="544" spans="5:6" x14ac:dyDescent="0.2">
      <c r="E544" s="82">
        <v>5.39</v>
      </c>
      <c r="F544" s="83">
        <f t="shared" si="8"/>
        <v>-279.96012940799028</v>
      </c>
    </row>
    <row r="545" spans="5:6" x14ac:dyDescent="0.2">
      <c r="E545" s="82">
        <v>5.4</v>
      </c>
      <c r="F545" s="83">
        <f t="shared" si="8"/>
        <v>-281.640625</v>
      </c>
    </row>
    <row r="546" spans="5:6" x14ac:dyDescent="0.2">
      <c r="E546" s="82">
        <v>5.41</v>
      </c>
      <c r="F546" s="83">
        <f t="shared" si="8"/>
        <v>-283.31706747209046</v>
      </c>
    </row>
    <row r="547" spans="5:6" x14ac:dyDescent="0.2">
      <c r="E547" s="82">
        <v>5.42</v>
      </c>
      <c r="F547" s="83">
        <f t="shared" si="8"/>
        <v>-284.98947021088702</v>
      </c>
    </row>
    <row r="548" spans="5:6" x14ac:dyDescent="0.2">
      <c r="E548" s="82">
        <v>5.43</v>
      </c>
      <c r="F548" s="83">
        <f t="shared" si="8"/>
        <v>-286.65784655423022</v>
      </c>
    </row>
    <row r="549" spans="5:6" x14ac:dyDescent="0.2">
      <c r="E549" s="82">
        <v>5.44</v>
      </c>
      <c r="F549" s="83">
        <f t="shared" si="8"/>
        <v>-288.32220979128897</v>
      </c>
    </row>
    <row r="550" spans="5:6" x14ac:dyDescent="0.2">
      <c r="E550" s="82">
        <v>5.45</v>
      </c>
      <c r="F550" s="83">
        <f t="shared" si="8"/>
        <v>-289.98257316267063</v>
      </c>
    </row>
    <row r="551" spans="5:6" x14ac:dyDescent="0.2">
      <c r="E551" s="82">
        <v>5.46</v>
      </c>
      <c r="F551" s="83">
        <f t="shared" si="8"/>
        <v>-291.63894986053742</v>
      </c>
    </row>
    <row r="552" spans="5:6" x14ac:dyDescent="0.2">
      <c r="E552" s="82">
        <v>5.47</v>
      </c>
      <c r="F552" s="83">
        <f t="shared" si="8"/>
        <v>-293.29135302872146</v>
      </c>
    </row>
    <row r="553" spans="5:6" x14ac:dyDescent="0.2">
      <c r="E553" s="82">
        <v>5.48</v>
      </c>
      <c r="F553" s="83">
        <f t="shared" si="8"/>
        <v>-294.93979576284096</v>
      </c>
    </row>
    <row r="554" spans="5:6" x14ac:dyDescent="0.2">
      <c r="E554" s="82">
        <v>5.49</v>
      </c>
      <c r="F554" s="83">
        <f t="shared" si="8"/>
        <v>-296.58429111042005</v>
      </c>
    </row>
    <row r="555" spans="5:6" x14ac:dyDescent="0.2">
      <c r="E555" s="82">
        <v>5.5</v>
      </c>
      <c r="F555" s="83">
        <f t="shared" si="8"/>
        <v>-298.2248520710059</v>
      </c>
    </row>
    <row r="556" spans="5:6" x14ac:dyDescent="0.2">
      <c r="E556" s="82">
        <v>5.51</v>
      </c>
      <c r="F556" s="83">
        <f t="shared" si="8"/>
        <v>-299.86149159629144</v>
      </c>
    </row>
    <row r="557" spans="5:6" x14ac:dyDescent="0.2">
      <c r="E557" s="82">
        <v>5.52</v>
      </c>
      <c r="F557" s="83">
        <f t="shared" si="8"/>
        <v>-301.49422259023663</v>
      </c>
    </row>
    <row r="558" spans="5:6" x14ac:dyDescent="0.2">
      <c r="E558" s="82">
        <v>5.53</v>
      </c>
      <c r="F558" s="83">
        <f t="shared" si="8"/>
        <v>-303.12305790919049</v>
      </c>
    </row>
    <row r="559" spans="5:6" x14ac:dyDescent="0.2">
      <c r="E559" s="82">
        <v>5.54</v>
      </c>
      <c r="F559" s="83">
        <f t="shared" si="8"/>
        <v>-304.74801036201575</v>
      </c>
    </row>
    <row r="560" spans="5:6" x14ac:dyDescent="0.2">
      <c r="E560" s="82">
        <v>5.55</v>
      </c>
      <c r="F560" s="83">
        <f t="shared" si="8"/>
        <v>-306.369092710215</v>
      </c>
    </row>
    <row r="561" spans="5:6" x14ac:dyDescent="0.2">
      <c r="E561" s="82">
        <v>5.56</v>
      </c>
      <c r="F561" s="83">
        <f t="shared" si="8"/>
        <v>-307.98631766805465</v>
      </c>
    </row>
    <row r="562" spans="5:6" x14ac:dyDescent="0.2">
      <c r="E562" s="82">
        <v>5.57</v>
      </c>
      <c r="F562" s="83">
        <f t="shared" si="8"/>
        <v>-309.59969790269406</v>
      </c>
    </row>
    <row r="563" spans="5:6" x14ac:dyDescent="0.2">
      <c r="E563" s="82">
        <v>5.58</v>
      </c>
      <c r="F563" s="83">
        <f t="shared" si="8"/>
        <v>-311.20924603431217</v>
      </c>
    </row>
    <row r="564" spans="5:6" x14ac:dyDescent="0.2">
      <c r="E564" s="82">
        <v>5.59</v>
      </c>
      <c r="F564" s="83">
        <f t="shared" si="8"/>
        <v>-312.81497463623759</v>
      </c>
    </row>
    <row r="565" spans="5:6" x14ac:dyDescent="0.2">
      <c r="E565" s="82">
        <v>5.6</v>
      </c>
      <c r="F565" s="83">
        <f t="shared" si="8"/>
        <v>-314.41689623507818</v>
      </c>
    </row>
    <row r="566" spans="5:6" x14ac:dyDescent="0.2">
      <c r="E566" s="82">
        <v>5.61</v>
      </c>
      <c r="F566" s="83">
        <f t="shared" si="8"/>
        <v>-316.01502331085021</v>
      </c>
    </row>
    <row r="567" spans="5:6" x14ac:dyDescent="0.2">
      <c r="E567" s="82">
        <v>5.62</v>
      </c>
      <c r="F567" s="83">
        <f t="shared" si="8"/>
        <v>-317.60936829711318</v>
      </c>
    </row>
    <row r="568" spans="5:6" x14ac:dyDescent="0.2">
      <c r="E568" s="82">
        <v>5.63</v>
      </c>
      <c r="F568" s="83">
        <f t="shared" si="8"/>
        <v>-319.19994358109875</v>
      </c>
    </row>
    <row r="569" spans="5:6" x14ac:dyDescent="0.2">
      <c r="E569" s="82">
        <v>5.64</v>
      </c>
      <c r="F569" s="83">
        <f t="shared" si="8"/>
        <v>-320.78676150384672</v>
      </c>
    </row>
    <row r="570" spans="5:6" x14ac:dyDescent="0.2">
      <c r="E570" s="82">
        <v>5.65</v>
      </c>
      <c r="F570" s="83">
        <f t="shared" si="8"/>
        <v>-322.36983436033688</v>
      </c>
    </row>
    <row r="571" spans="5:6" x14ac:dyDescent="0.2">
      <c r="E571" s="82">
        <v>5.66</v>
      </c>
      <c r="F571" s="83">
        <f t="shared" si="8"/>
        <v>-323.94917439962478</v>
      </c>
    </row>
    <row r="572" spans="5:6" x14ac:dyDescent="0.2">
      <c r="E572" s="82">
        <v>5.67</v>
      </c>
      <c r="F572" s="83">
        <f t="shared" si="8"/>
        <v>-325.52479382497631</v>
      </c>
    </row>
    <row r="573" spans="5:6" x14ac:dyDescent="0.2">
      <c r="E573" s="82">
        <v>5.68</v>
      </c>
      <c r="F573" s="83">
        <f t="shared" si="8"/>
        <v>-327.09670479400461</v>
      </c>
    </row>
    <row r="574" spans="5:6" x14ac:dyDescent="0.2">
      <c r="E574" s="82">
        <v>5.69</v>
      </c>
      <c r="F574" s="83">
        <f t="shared" si="8"/>
        <v>-328.66491941880554</v>
      </c>
    </row>
    <row r="575" spans="5:6" x14ac:dyDescent="0.2">
      <c r="E575" s="82">
        <v>5.7</v>
      </c>
      <c r="F575" s="83">
        <f t="shared" si="8"/>
        <v>-330.22944976609506</v>
      </c>
    </row>
    <row r="576" spans="5:6" x14ac:dyDescent="0.2">
      <c r="E576" s="82">
        <v>5.71</v>
      </c>
      <c r="F576" s="83">
        <f t="shared" si="8"/>
        <v>-331.79030785734744</v>
      </c>
    </row>
    <row r="577" spans="5:6" x14ac:dyDescent="0.2">
      <c r="E577" s="82">
        <v>5.72</v>
      </c>
      <c r="F577" s="83">
        <f t="shared" si="8"/>
        <v>-333.34750566893422</v>
      </c>
    </row>
    <row r="578" spans="5:6" x14ac:dyDescent="0.2">
      <c r="E578" s="82">
        <v>5.73</v>
      </c>
      <c r="F578" s="83">
        <f t="shared" si="8"/>
        <v>-334.90105513226149</v>
      </c>
    </row>
    <row r="579" spans="5:6" x14ac:dyDescent="0.2">
      <c r="E579" s="82">
        <v>5.74</v>
      </c>
      <c r="F579" s="83">
        <f t="shared" si="8"/>
        <v>-336.45096813390978</v>
      </c>
    </row>
    <row r="580" spans="5:6" x14ac:dyDescent="0.2">
      <c r="E580" s="82">
        <v>5.75</v>
      </c>
      <c r="F580" s="83">
        <f t="shared" si="8"/>
        <v>-337.99725651577501</v>
      </c>
    </row>
    <row r="581" spans="5:6" x14ac:dyDescent="0.2">
      <c r="E581" s="82">
        <v>5.76</v>
      </c>
      <c r="F581" s="83">
        <f t="shared" si="8"/>
        <v>-339.53993207520739</v>
      </c>
    </row>
    <row r="582" spans="5:6" x14ac:dyDescent="0.2">
      <c r="E582" s="82">
        <v>5.77</v>
      </c>
      <c r="F582" s="83">
        <f t="shared" ref="F582:F645" si="9">NPV(E582,$C$6:$C$7)+$C$5</f>
        <v>-341.07900656515289</v>
      </c>
    </row>
    <row r="583" spans="5:6" x14ac:dyDescent="0.2">
      <c r="E583" s="82">
        <v>5.78</v>
      </c>
      <c r="F583" s="83">
        <f t="shared" si="9"/>
        <v>-342.61449169429443</v>
      </c>
    </row>
    <row r="584" spans="5:6" x14ac:dyDescent="0.2">
      <c r="E584" s="82">
        <v>5.79</v>
      </c>
      <c r="F584" s="83">
        <f t="shared" si="9"/>
        <v>-344.14639912719258</v>
      </c>
    </row>
    <row r="585" spans="5:6" x14ac:dyDescent="0.2">
      <c r="E585" s="82">
        <v>5.8</v>
      </c>
      <c r="F585" s="83">
        <f t="shared" si="9"/>
        <v>-345.67474048442887</v>
      </c>
    </row>
    <row r="586" spans="5:6" x14ac:dyDescent="0.2">
      <c r="E586" s="82">
        <v>5.81</v>
      </c>
      <c r="F586" s="83">
        <f t="shared" si="9"/>
        <v>-347.19952734274761</v>
      </c>
    </row>
    <row r="587" spans="5:6" x14ac:dyDescent="0.2">
      <c r="E587" s="82">
        <v>5.82</v>
      </c>
      <c r="F587" s="83">
        <f t="shared" si="9"/>
        <v>-348.72077123519762</v>
      </c>
    </row>
    <row r="588" spans="5:6" x14ac:dyDescent="0.2">
      <c r="E588" s="82">
        <v>5.83</v>
      </c>
      <c r="F588" s="83">
        <f t="shared" si="9"/>
        <v>-350.23848365127583</v>
      </c>
    </row>
    <row r="589" spans="5:6" x14ac:dyDescent="0.2">
      <c r="E589" s="82">
        <v>5.84</v>
      </c>
      <c r="F589" s="83">
        <f t="shared" si="9"/>
        <v>-351.7526760370713</v>
      </c>
    </row>
    <row r="590" spans="5:6" x14ac:dyDescent="0.2">
      <c r="E590" s="82">
        <v>5.85</v>
      </c>
      <c r="F590" s="83">
        <f t="shared" si="9"/>
        <v>-353.26335979540727</v>
      </c>
    </row>
    <row r="591" spans="5:6" x14ac:dyDescent="0.2">
      <c r="E591" s="82">
        <v>5.86</v>
      </c>
      <c r="F591" s="83">
        <f t="shared" si="9"/>
        <v>-354.77054628598626</v>
      </c>
    </row>
    <row r="592" spans="5:6" x14ac:dyDescent="0.2">
      <c r="E592" s="82">
        <v>5.87</v>
      </c>
      <c r="F592" s="83">
        <f t="shared" si="9"/>
        <v>-356.27424682553306</v>
      </c>
    </row>
    <row r="593" spans="5:6" x14ac:dyDescent="0.2">
      <c r="E593" s="82">
        <v>5.88</v>
      </c>
      <c r="F593" s="83">
        <f t="shared" si="9"/>
        <v>-357.77447268793935</v>
      </c>
    </row>
    <row r="594" spans="5:6" x14ac:dyDescent="0.2">
      <c r="E594" s="82">
        <v>5.89</v>
      </c>
      <c r="F594" s="83">
        <f t="shared" si="9"/>
        <v>-359.27123510440879</v>
      </c>
    </row>
    <row r="595" spans="5:6" x14ac:dyDescent="0.2">
      <c r="E595" s="82">
        <v>5.9</v>
      </c>
      <c r="F595" s="83">
        <f t="shared" si="9"/>
        <v>-360.76454526359998</v>
      </c>
    </row>
    <row r="596" spans="5:6" x14ac:dyDescent="0.2">
      <c r="E596" s="82">
        <v>5.91</v>
      </c>
      <c r="F596" s="83">
        <f t="shared" si="9"/>
        <v>-362.25441431177364</v>
      </c>
    </row>
    <row r="597" spans="5:6" x14ac:dyDescent="0.2">
      <c r="E597" s="82">
        <v>5.92</v>
      </c>
      <c r="F597" s="83">
        <f t="shared" si="9"/>
        <v>-363.74085335293535</v>
      </c>
    </row>
    <row r="598" spans="5:6" x14ac:dyDescent="0.2">
      <c r="E598" s="82">
        <v>5.93</v>
      </c>
      <c r="F598" s="83">
        <f t="shared" si="9"/>
        <v>-365.22387344898175</v>
      </c>
    </row>
    <row r="599" spans="5:6" x14ac:dyDescent="0.2">
      <c r="E599" s="82">
        <v>5.94</v>
      </c>
      <c r="F599" s="83">
        <f t="shared" si="9"/>
        <v>-366.70348561984565</v>
      </c>
    </row>
    <row r="600" spans="5:6" x14ac:dyDescent="0.2">
      <c r="E600" s="82">
        <v>5.95</v>
      </c>
      <c r="F600" s="83">
        <f t="shared" si="9"/>
        <v>-368.17970084364174</v>
      </c>
    </row>
    <row r="601" spans="5:6" x14ac:dyDescent="0.2">
      <c r="E601" s="82">
        <v>5.96</v>
      </c>
      <c r="F601" s="83">
        <f t="shared" si="9"/>
        <v>-369.65253005681075</v>
      </c>
    </row>
    <row r="602" spans="5:6" x14ac:dyDescent="0.2">
      <c r="E602" s="82">
        <v>5.97</v>
      </c>
      <c r="F602" s="83">
        <f t="shared" si="9"/>
        <v>-371.12198415426633</v>
      </c>
    </row>
    <row r="603" spans="5:6" x14ac:dyDescent="0.2">
      <c r="E603" s="82">
        <v>5.98</v>
      </c>
      <c r="F603" s="83">
        <f t="shared" si="9"/>
        <v>-372.58807398954036</v>
      </c>
    </row>
    <row r="604" spans="5:6" x14ac:dyDescent="0.2">
      <c r="E604" s="82">
        <v>5.99</v>
      </c>
      <c r="F604" s="83">
        <f t="shared" si="9"/>
        <v>-374.05081037492778</v>
      </c>
    </row>
    <row r="605" spans="5:6" x14ac:dyDescent="0.2">
      <c r="E605" s="82">
        <v>6</v>
      </c>
      <c r="F605" s="83">
        <f t="shared" si="9"/>
        <v>-375.51020408163276</v>
      </c>
    </row>
    <row r="606" spans="5:6" x14ac:dyDescent="0.2">
      <c r="E606" s="82">
        <v>6.01</v>
      </c>
      <c r="F606" s="83">
        <f t="shared" si="9"/>
        <v>-376.96626583991474</v>
      </c>
    </row>
    <row r="607" spans="5:6" x14ac:dyDescent="0.2">
      <c r="E607" s="82">
        <v>6.02</v>
      </c>
      <c r="F607" s="83">
        <f t="shared" si="9"/>
        <v>-378.4190063392341</v>
      </c>
    </row>
    <row r="608" spans="5:6" x14ac:dyDescent="0.2">
      <c r="E608" s="82">
        <v>6.03</v>
      </c>
      <c r="F608" s="83">
        <f t="shared" si="9"/>
        <v>-379.86843622839729</v>
      </c>
    </row>
    <row r="609" spans="5:6" x14ac:dyDescent="0.2">
      <c r="E609" s="82">
        <v>6.04</v>
      </c>
      <c r="F609" s="83">
        <f t="shared" si="9"/>
        <v>-381.31456611570252</v>
      </c>
    </row>
    <row r="610" spans="5:6" x14ac:dyDescent="0.2">
      <c r="E610" s="82">
        <v>6.05</v>
      </c>
      <c r="F610" s="83">
        <f t="shared" si="9"/>
        <v>-382.75740656908624</v>
      </c>
    </row>
    <row r="611" spans="5:6" x14ac:dyDescent="0.2">
      <c r="E611" s="82">
        <v>6.06</v>
      </c>
      <c r="F611" s="83">
        <f t="shared" si="9"/>
        <v>-384.19696811626773</v>
      </c>
    </row>
    <row r="612" spans="5:6" x14ac:dyDescent="0.2">
      <c r="E612" s="82">
        <v>6.07</v>
      </c>
      <c r="F612" s="83">
        <f t="shared" si="9"/>
        <v>-385.63326124489595</v>
      </c>
    </row>
    <row r="613" spans="5:6" x14ac:dyDescent="0.2">
      <c r="E613" s="82">
        <v>6.08</v>
      </c>
      <c r="F613" s="83">
        <f t="shared" si="9"/>
        <v>-387.06629640269398</v>
      </c>
    </row>
    <row r="614" spans="5:6" x14ac:dyDescent="0.2">
      <c r="E614" s="82">
        <v>6.09</v>
      </c>
      <c r="F614" s="83">
        <f t="shared" si="9"/>
        <v>-388.49608399760496</v>
      </c>
    </row>
    <row r="615" spans="5:6" x14ac:dyDescent="0.2">
      <c r="E615" s="82">
        <v>6.1</v>
      </c>
      <c r="F615" s="83">
        <f t="shared" si="9"/>
        <v>-389.92263439793669</v>
      </c>
    </row>
    <row r="616" spans="5:6" x14ac:dyDescent="0.2">
      <c r="E616" s="82">
        <v>6.11</v>
      </c>
      <c r="F616" s="83">
        <f t="shared" si="9"/>
        <v>-391.34595793250946</v>
      </c>
    </row>
    <row r="617" spans="5:6" x14ac:dyDescent="0.2">
      <c r="E617" s="82">
        <v>6.12</v>
      </c>
      <c r="F617" s="83">
        <f t="shared" si="9"/>
        <v>-392.76606489079677</v>
      </c>
    </row>
    <row r="618" spans="5:6" x14ac:dyDescent="0.2">
      <c r="E618" s="82">
        <v>6.13</v>
      </c>
      <c r="F618" s="83">
        <f t="shared" si="9"/>
        <v>-394.1829655230747</v>
      </c>
    </row>
    <row r="619" spans="5:6" x14ac:dyDescent="0.2">
      <c r="E619" s="82">
        <v>6.14</v>
      </c>
      <c r="F619" s="83">
        <f t="shared" si="9"/>
        <v>-395.59667004056541</v>
      </c>
    </row>
    <row r="620" spans="5:6" x14ac:dyDescent="0.2">
      <c r="E620" s="82">
        <v>6.15</v>
      </c>
      <c r="F620" s="83">
        <f t="shared" si="9"/>
        <v>-397.00718861558039</v>
      </c>
    </row>
    <row r="621" spans="5:6" x14ac:dyDescent="0.2">
      <c r="E621" s="82">
        <v>6.16</v>
      </c>
      <c r="F621" s="83">
        <f t="shared" si="9"/>
        <v>-398.4145313816673</v>
      </c>
    </row>
    <row r="622" spans="5:6" x14ac:dyDescent="0.2">
      <c r="E622" s="82">
        <v>6.17</v>
      </c>
      <c r="F622" s="83">
        <f t="shared" si="9"/>
        <v>-399.81870843375373</v>
      </c>
    </row>
    <row r="623" spans="5:6" x14ac:dyDescent="0.2">
      <c r="E623" s="82">
        <v>6.18</v>
      </c>
      <c r="F623" s="83">
        <f t="shared" si="9"/>
        <v>-401.21972982829129</v>
      </c>
    </row>
    <row r="624" spans="5:6" x14ac:dyDescent="0.2">
      <c r="E624" s="82">
        <v>6.19</v>
      </c>
      <c r="F624" s="83">
        <f t="shared" si="9"/>
        <v>-402.61760558340006</v>
      </c>
    </row>
    <row r="625" spans="5:6" x14ac:dyDescent="0.2">
      <c r="E625" s="82">
        <v>6.2</v>
      </c>
      <c r="F625" s="83">
        <f t="shared" si="9"/>
        <v>-404.01234567901224</v>
      </c>
    </row>
    <row r="626" spans="5:6" x14ac:dyDescent="0.2">
      <c r="E626" s="82">
        <v>6.21</v>
      </c>
      <c r="F626" s="83">
        <f t="shared" si="9"/>
        <v>-405.40396005701746</v>
      </c>
    </row>
    <row r="627" spans="5:6" x14ac:dyDescent="0.2">
      <c r="E627" s="82">
        <v>6.22</v>
      </c>
      <c r="F627" s="83">
        <f t="shared" si="9"/>
        <v>-406.79245862140397</v>
      </c>
    </row>
    <row r="628" spans="5:6" x14ac:dyDescent="0.2">
      <c r="E628" s="82">
        <v>6.23</v>
      </c>
      <c r="F628" s="83">
        <f t="shared" si="9"/>
        <v>-408.17785123840463</v>
      </c>
    </row>
    <row r="629" spans="5:6" x14ac:dyDescent="0.2">
      <c r="E629" s="82">
        <v>6.24</v>
      </c>
      <c r="F629" s="83">
        <f t="shared" si="9"/>
        <v>-409.5601477366381</v>
      </c>
    </row>
    <row r="630" spans="5:6" x14ac:dyDescent="0.2">
      <c r="E630" s="82">
        <v>6.25</v>
      </c>
      <c r="F630" s="83">
        <f t="shared" si="9"/>
        <v>-410.93935790725345</v>
      </c>
    </row>
    <row r="631" spans="5:6" x14ac:dyDescent="0.2">
      <c r="E631" s="82">
        <v>6.26</v>
      </c>
      <c r="F631" s="83">
        <f t="shared" si="9"/>
        <v>-412.31549150407136</v>
      </c>
    </row>
    <row r="632" spans="5:6" x14ac:dyDescent="0.2">
      <c r="E632" s="82">
        <v>6.27</v>
      </c>
      <c r="F632" s="83">
        <f t="shared" si="9"/>
        <v>-413.68855824372918</v>
      </c>
    </row>
    <row r="633" spans="5:6" x14ac:dyDescent="0.2">
      <c r="E633" s="82">
        <v>6.28</v>
      </c>
      <c r="F633" s="83">
        <f t="shared" si="9"/>
        <v>-415.05856780582053</v>
      </c>
    </row>
    <row r="634" spans="5:6" x14ac:dyDescent="0.2">
      <c r="E634" s="82">
        <v>6.29</v>
      </c>
      <c r="F634" s="83">
        <f t="shared" si="9"/>
        <v>-416.42552983303881</v>
      </c>
    </row>
    <row r="635" spans="5:6" x14ac:dyDescent="0.2">
      <c r="E635" s="82">
        <v>6.3</v>
      </c>
      <c r="F635" s="83">
        <f t="shared" si="9"/>
        <v>-417.78945393131926</v>
      </c>
    </row>
    <row r="636" spans="5:6" x14ac:dyDescent="0.2">
      <c r="E636" s="82">
        <v>6.31</v>
      </c>
      <c r="F636" s="83">
        <f t="shared" si="9"/>
        <v>-419.15034966997973</v>
      </c>
    </row>
    <row r="637" spans="5:6" x14ac:dyDescent="0.2">
      <c r="E637" s="82">
        <v>6.32</v>
      </c>
      <c r="F637" s="83">
        <f t="shared" si="9"/>
        <v>-420.5082265818628</v>
      </c>
    </row>
    <row r="638" spans="5:6" x14ac:dyDescent="0.2">
      <c r="E638" s="82">
        <v>6.33</v>
      </c>
      <c r="F638" s="83">
        <f t="shared" si="9"/>
        <v>-421.86309416347626</v>
      </c>
    </row>
    <row r="639" spans="5:6" x14ac:dyDescent="0.2">
      <c r="E639" s="82">
        <v>6.34</v>
      </c>
      <c r="F639" s="83">
        <f t="shared" si="9"/>
        <v>-423.21496187513458</v>
      </c>
    </row>
    <row r="640" spans="5:6" x14ac:dyDescent="0.2">
      <c r="E640" s="82">
        <v>6.35</v>
      </c>
      <c r="F640" s="83">
        <f t="shared" si="9"/>
        <v>-424.56383914109847</v>
      </c>
    </row>
    <row r="641" spans="5:6" x14ac:dyDescent="0.2">
      <c r="E641" s="82">
        <v>6.36</v>
      </c>
      <c r="F641" s="83">
        <f t="shared" si="9"/>
        <v>-425.90973534971636</v>
      </c>
    </row>
    <row r="642" spans="5:6" x14ac:dyDescent="0.2">
      <c r="E642" s="82">
        <v>6.37</v>
      </c>
      <c r="F642" s="83">
        <f t="shared" si="9"/>
        <v>-427.25265985356305</v>
      </c>
    </row>
    <row r="643" spans="5:6" x14ac:dyDescent="0.2">
      <c r="E643" s="82">
        <v>6.38</v>
      </c>
      <c r="F643" s="83">
        <f t="shared" si="9"/>
        <v>-428.59262196958025</v>
      </c>
    </row>
    <row r="644" spans="5:6" x14ac:dyDescent="0.2">
      <c r="E644" s="82">
        <v>6.39</v>
      </c>
      <c r="F644" s="83">
        <f t="shared" si="9"/>
        <v>-429.92963097921529</v>
      </c>
    </row>
    <row r="645" spans="5:6" x14ac:dyDescent="0.2">
      <c r="E645" s="82">
        <v>6.4</v>
      </c>
      <c r="F645" s="83">
        <f t="shared" si="9"/>
        <v>-431.26369612856115</v>
      </c>
    </row>
    <row r="646" spans="5:6" x14ac:dyDescent="0.2">
      <c r="E646" s="82">
        <v>6.41</v>
      </c>
      <c r="F646" s="83">
        <f t="shared" ref="F646:F709" si="10">NPV(E646,$C$6:$C$7)+$C$5</f>
        <v>-432.59482662849382</v>
      </c>
    </row>
    <row r="647" spans="5:6" x14ac:dyDescent="0.2">
      <c r="E647" s="82">
        <v>6.42</v>
      </c>
      <c r="F647" s="83">
        <f t="shared" si="10"/>
        <v>-433.92303165481212</v>
      </c>
    </row>
    <row r="648" spans="5:6" x14ac:dyDescent="0.2">
      <c r="E648" s="82">
        <v>6.43</v>
      </c>
      <c r="F648" s="83">
        <f t="shared" si="10"/>
        <v>-435.24832034837482</v>
      </c>
    </row>
    <row r="649" spans="5:6" x14ac:dyDescent="0.2">
      <c r="E649" s="82">
        <v>6.44</v>
      </c>
      <c r="F649" s="83">
        <f t="shared" si="10"/>
        <v>-436.57070181523886</v>
      </c>
    </row>
    <row r="650" spans="5:6" x14ac:dyDescent="0.2">
      <c r="E650" s="82">
        <v>6.45</v>
      </c>
      <c r="F650" s="83">
        <f t="shared" si="10"/>
        <v>-437.89018512679604</v>
      </c>
    </row>
    <row r="651" spans="5:6" x14ac:dyDescent="0.2">
      <c r="E651" s="82">
        <v>6.46</v>
      </c>
      <c r="F651" s="83">
        <f t="shared" si="10"/>
        <v>-439.20677931991167</v>
      </c>
    </row>
    <row r="652" spans="5:6" x14ac:dyDescent="0.2">
      <c r="E652" s="82">
        <v>6.47</v>
      </c>
      <c r="F652" s="83">
        <f t="shared" si="10"/>
        <v>-440.52049339705991</v>
      </c>
    </row>
    <row r="653" spans="5:6" x14ac:dyDescent="0.2">
      <c r="E653" s="82">
        <v>6.48</v>
      </c>
      <c r="F653" s="83">
        <f t="shared" si="10"/>
        <v>-441.83133632646059</v>
      </c>
    </row>
    <row r="654" spans="5:6" x14ac:dyDescent="0.2">
      <c r="E654" s="82">
        <v>6.49</v>
      </c>
      <c r="F654" s="83">
        <f t="shared" si="10"/>
        <v>-443.13931704221568</v>
      </c>
    </row>
    <row r="655" spans="5:6" x14ac:dyDescent="0.2">
      <c r="E655" s="82">
        <v>6.5</v>
      </c>
      <c r="F655" s="83">
        <f t="shared" si="10"/>
        <v>-444.44444444444457</v>
      </c>
    </row>
    <row r="656" spans="5:6" x14ac:dyDescent="0.2">
      <c r="E656" s="82">
        <v>6.51</v>
      </c>
      <c r="F656" s="83">
        <f t="shared" si="10"/>
        <v>-445.74672739941934</v>
      </c>
    </row>
    <row r="657" spans="5:6" x14ac:dyDescent="0.2">
      <c r="E657" s="82">
        <v>6.52</v>
      </c>
      <c r="F657" s="83">
        <f t="shared" si="10"/>
        <v>-447.0461747397012</v>
      </c>
    </row>
    <row r="658" spans="5:6" x14ac:dyDescent="0.2">
      <c r="E658" s="82">
        <v>6.53</v>
      </c>
      <c r="F658" s="83">
        <f t="shared" si="10"/>
        <v>-448.34279526427281</v>
      </c>
    </row>
    <row r="659" spans="5:6" x14ac:dyDescent="0.2">
      <c r="E659" s="82">
        <v>6.54</v>
      </c>
      <c r="F659" s="83">
        <f t="shared" si="10"/>
        <v>-449.63659773867403</v>
      </c>
    </row>
    <row r="660" spans="5:6" x14ac:dyDescent="0.2">
      <c r="E660" s="82">
        <v>6.55</v>
      </c>
      <c r="F660" s="83">
        <f t="shared" si="10"/>
        <v>-450.92759089513629</v>
      </c>
    </row>
    <row r="661" spans="5:6" x14ac:dyDescent="0.2">
      <c r="E661" s="82">
        <v>6.56</v>
      </c>
      <c r="F661" s="83">
        <f t="shared" si="10"/>
        <v>-452.21578343271449</v>
      </c>
    </row>
    <row r="662" spans="5:6" x14ac:dyDescent="0.2">
      <c r="E662" s="82">
        <v>6.57</v>
      </c>
      <c r="F662" s="83">
        <f t="shared" si="10"/>
        <v>-453.50118401742247</v>
      </c>
    </row>
    <row r="663" spans="5:6" x14ac:dyDescent="0.2">
      <c r="E663" s="82">
        <v>6.58</v>
      </c>
      <c r="F663" s="83">
        <f t="shared" si="10"/>
        <v>-454.78380128236358</v>
      </c>
    </row>
    <row r="664" spans="5:6" x14ac:dyDescent="0.2">
      <c r="E664" s="82">
        <v>6.59</v>
      </c>
      <c r="F664" s="83">
        <f t="shared" si="10"/>
        <v>-456.06364382786455</v>
      </c>
    </row>
    <row r="665" spans="5:6" x14ac:dyDescent="0.2">
      <c r="E665" s="82">
        <v>6.6</v>
      </c>
      <c r="F665" s="83">
        <f t="shared" si="10"/>
        <v>-457.34072022160649</v>
      </c>
    </row>
    <row r="666" spans="5:6" x14ac:dyDescent="0.2">
      <c r="E666" s="82">
        <v>6.61</v>
      </c>
      <c r="F666" s="83">
        <f t="shared" si="10"/>
        <v>-458.61503899875856</v>
      </c>
    </row>
    <row r="667" spans="5:6" x14ac:dyDescent="0.2">
      <c r="E667" s="82">
        <v>6.62</v>
      </c>
      <c r="F667" s="83">
        <f t="shared" si="10"/>
        <v>-459.88660866210625</v>
      </c>
    </row>
    <row r="668" spans="5:6" x14ac:dyDescent="0.2">
      <c r="E668" s="82">
        <v>6.63</v>
      </c>
      <c r="F668" s="83">
        <f t="shared" si="10"/>
        <v>-461.15543768218504</v>
      </c>
    </row>
    <row r="669" spans="5:6" x14ac:dyDescent="0.2">
      <c r="E669" s="82">
        <v>6.64</v>
      </c>
      <c r="F669" s="83">
        <f t="shared" si="10"/>
        <v>-462.42153449740954</v>
      </c>
    </row>
    <row r="670" spans="5:6" x14ac:dyDescent="0.2">
      <c r="E670" s="82">
        <v>6.65</v>
      </c>
      <c r="F670" s="83">
        <f t="shared" si="10"/>
        <v>-463.68490751420404</v>
      </c>
    </row>
    <row r="671" spans="5:6" x14ac:dyDescent="0.2">
      <c r="E671" s="82">
        <v>6.66</v>
      </c>
      <c r="F671" s="83">
        <f t="shared" si="10"/>
        <v>-464.94556510713142</v>
      </c>
    </row>
    <row r="672" spans="5:6" x14ac:dyDescent="0.2">
      <c r="E672" s="82">
        <v>6.67</v>
      </c>
      <c r="F672" s="83">
        <f t="shared" si="10"/>
        <v>-466.20351561902385</v>
      </c>
    </row>
    <row r="673" spans="5:6" x14ac:dyDescent="0.2">
      <c r="E673" s="82">
        <v>6.68</v>
      </c>
      <c r="F673" s="83">
        <f t="shared" si="10"/>
        <v>-467.45876736111109</v>
      </c>
    </row>
    <row r="674" spans="5:6" x14ac:dyDescent="0.2">
      <c r="E674" s="82">
        <v>6.69</v>
      </c>
      <c r="F674" s="83">
        <f t="shared" si="10"/>
        <v>-468.71132861314845</v>
      </c>
    </row>
    <row r="675" spans="5:6" x14ac:dyDescent="0.2">
      <c r="E675" s="82">
        <v>6.7</v>
      </c>
      <c r="F675" s="83">
        <f t="shared" si="10"/>
        <v>-469.96120762354531</v>
      </c>
    </row>
    <row r="676" spans="5:6" x14ac:dyDescent="0.2">
      <c r="E676" s="82">
        <v>6.71</v>
      </c>
      <c r="F676" s="83">
        <f t="shared" si="10"/>
        <v>-471.20841260949351</v>
      </c>
    </row>
    <row r="677" spans="5:6" x14ac:dyDescent="0.2">
      <c r="E677" s="82">
        <v>6.72</v>
      </c>
      <c r="F677" s="83">
        <f t="shared" si="10"/>
        <v>-472.45295175709407</v>
      </c>
    </row>
    <row r="678" spans="5:6" x14ac:dyDescent="0.2">
      <c r="E678" s="82">
        <v>6.73</v>
      </c>
      <c r="F678" s="83">
        <f t="shared" si="10"/>
        <v>-473.6948332214838</v>
      </c>
    </row>
    <row r="679" spans="5:6" x14ac:dyDescent="0.2">
      <c r="E679" s="82">
        <v>6.74</v>
      </c>
      <c r="F679" s="83">
        <f t="shared" si="10"/>
        <v>-474.93406512696242</v>
      </c>
    </row>
    <row r="680" spans="5:6" x14ac:dyDescent="0.2">
      <c r="E680" s="82">
        <v>6.75</v>
      </c>
      <c r="F680" s="83">
        <f t="shared" si="10"/>
        <v>-476.17065556711759</v>
      </c>
    </row>
    <row r="681" spans="5:6" x14ac:dyDescent="0.2">
      <c r="E681" s="82">
        <v>6.76</v>
      </c>
      <c r="F681" s="83">
        <f t="shared" si="10"/>
        <v>-477.40461260495272</v>
      </c>
    </row>
    <row r="682" spans="5:6" x14ac:dyDescent="0.2">
      <c r="E682" s="82">
        <v>6.77</v>
      </c>
      <c r="F682" s="83">
        <f t="shared" si="10"/>
        <v>-478.63594427300995</v>
      </c>
    </row>
    <row r="683" spans="5:6" x14ac:dyDescent="0.2">
      <c r="E683" s="82">
        <v>6.78</v>
      </c>
      <c r="F683" s="83">
        <f t="shared" si="10"/>
        <v>-479.86465857349617</v>
      </c>
    </row>
    <row r="684" spans="5:6" x14ac:dyDescent="0.2">
      <c r="E684" s="82">
        <v>6.79</v>
      </c>
      <c r="F684" s="83">
        <f t="shared" si="10"/>
        <v>-481.0907634784071</v>
      </c>
    </row>
    <row r="685" spans="5:6" x14ac:dyDescent="0.2">
      <c r="E685" s="82">
        <v>6.8</v>
      </c>
      <c r="F685" s="83">
        <f t="shared" si="10"/>
        <v>-482.31426692965147</v>
      </c>
    </row>
    <row r="686" spans="5:6" x14ac:dyDescent="0.2">
      <c r="E686" s="82">
        <v>6.81</v>
      </c>
      <c r="F686" s="83">
        <f t="shared" si="10"/>
        <v>-483.53517683917471</v>
      </c>
    </row>
    <row r="687" spans="5:6" x14ac:dyDescent="0.2">
      <c r="E687" s="82">
        <v>6.82</v>
      </c>
      <c r="F687" s="83">
        <f t="shared" si="10"/>
        <v>-484.75350108908242</v>
      </c>
    </row>
    <row r="688" spans="5:6" x14ac:dyDescent="0.2">
      <c r="E688" s="82">
        <v>6.83</v>
      </c>
      <c r="F688" s="83">
        <f t="shared" si="10"/>
        <v>-485.96924753176131</v>
      </c>
    </row>
    <row r="689" spans="5:6" x14ac:dyDescent="0.2">
      <c r="E689" s="82">
        <v>6.84</v>
      </c>
      <c r="F689" s="83">
        <f t="shared" si="10"/>
        <v>-487.18242399000405</v>
      </c>
    </row>
    <row r="690" spans="5:6" x14ac:dyDescent="0.2">
      <c r="E690" s="82">
        <v>6.85</v>
      </c>
      <c r="F690" s="83">
        <f t="shared" si="10"/>
        <v>-488.39303825713</v>
      </c>
    </row>
    <row r="691" spans="5:6" x14ac:dyDescent="0.2">
      <c r="E691" s="82">
        <v>6.86</v>
      </c>
      <c r="F691" s="83">
        <f t="shared" si="10"/>
        <v>-489.60109809710661</v>
      </c>
    </row>
    <row r="692" spans="5:6" x14ac:dyDescent="0.2">
      <c r="E692" s="82">
        <v>6.87</v>
      </c>
      <c r="F692" s="83">
        <f t="shared" si="10"/>
        <v>-490.80661124466997</v>
      </c>
    </row>
    <row r="693" spans="5:6" x14ac:dyDescent="0.2">
      <c r="E693" s="82">
        <v>6.88</v>
      </c>
      <c r="F693" s="83">
        <f t="shared" si="10"/>
        <v>-492.00958540544707</v>
      </c>
    </row>
    <row r="694" spans="5:6" x14ac:dyDescent="0.2">
      <c r="E694" s="82">
        <v>6.89</v>
      </c>
      <c r="F694" s="83">
        <f t="shared" si="10"/>
        <v>-493.21002825607479</v>
      </c>
    </row>
    <row r="695" spans="5:6" x14ac:dyDescent="0.2">
      <c r="E695" s="82">
        <v>6.9</v>
      </c>
      <c r="F695" s="83">
        <f t="shared" si="10"/>
        <v>-494.40794744431992</v>
      </c>
    </row>
    <row r="696" spans="5:6" x14ac:dyDescent="0.2">
      <c r="E696" s="82">
        <v>6.91</v>
      </c>
      <c r="F696" s="83">
        <f t="shared" si="10"/>
        <v>-495.60335058919804</v>
      </c>
    </row>
    <row r="697" spans="5:6" x14ac:dyDescent="0.2">
      <c r="E697" s="82">
        <v>6.92</v>
      </c>
      <c r="F697" s="83">
        <f t="shared" si="10"/>
        <v>-496.79624528109389</v>
      </c>
    </row>
    <row r="698" spans="5:6" x14ac:dyDescent="0.2">
      <c r="E698" s="82">
        <v>6.93</v>
      </c>
      <c r="F698" s="83">
        <f t="shared" si="10"/>
        <v>-497.98663908187814</v>
      </c>
    </row>
    <row r="699" spans="5:6" x14ac:dyDescent="0.2">
      <c r="E699" s="82">
        <v>6.94</v>
      </c>
      <c r="F699" s="83">
        <f t="shared" si="10"/>
        <v>-499.17453952502706</v>
      </c>
    </row>
    <row r="700" spans="5:6" x14ac:dyDescent="0.2">
      <c r="E700" s="82">
        <v>6.95</v>
      </c>
      <c r="F700" s="83">
        <f t="shared" si="10"/>
        <v>-500.35995411573913</v>
      </c>
    </row>
    <row r="701" spans="5:6" x14ac:dyDescent="0.2">
      <c r="E701" s="82">
        <v>6.96</v>
      </c>
      <c r="F701" s="83">
        <f t="shared" si="10"/>
        <v>-501.54289033105215</v>
      </c>
    </row>
    <row r="702" spans="5:6" x14ac:dyDescent="0.2">
      <c r="E702" s="82">
        <v>6.97</v>
      </c>
      <c r="F702" s="83">
        <f t="shared" si="10"/>
        <v>-502.72335561996147</v>
      </c>
    </row>
    <row r="703" spans="5:6" x14ac:dyDescent="0.2">
      <c r="E703" s="82">
        <v>6.98</v>
      </c>
      <c r="F703" s="83">
        <f t="shared" si="10"/>
        <v>-503.90135740353389</v>
      </c>
    </row>
    <row r="704" spans="5:6" x14ac:dyDescent="0.2">
      <c r="E704" s="82">
        <v>6.99</v>
      </c>
      <c r="F704" s="83">
        <f t="shared" si="10"/>
        <v>-505.07690307502662</v>
      </c>
    </row>
    <row r="705" spans="5:6" x14ac:dyDescent="0.2">
      <c r="E705" s="82">
        <v>7</v>
      </c>
      <c r="F705" s="83">
        <f t="shared" si="10"/>
        <v>-506.25</v>
      </c>
    </row>
    <row r="706" spans="5:6" x14ac:dyDescent="0.2">
      <c r="E706" s="82">
        <v>7.01</v>
      </c>
      <c r="F706" s="83">
        <f t="shared" si="10"/>
        <v>-507.42065551643464</v>
      </c>
    </row>
    <row r="707" spans="5:6" x14ac:dyDescent="0.2">
      <c r="E707" s="82">
        <v>7.02</v>
      </c>
      <c r="F707" s="83">
        <f t="shared" si="10"/>
        <v>-508.58887693484485</v>
      </c>
    </row>
    <row r="708" spans="5:6" x14ac:dyDescent="0.2">
      <c r="E708" s="82">
        <v>7.03</v>
      </c>
      <c r="F708" s="83">
        <f t="shared" si="10"/>
        <v>-509.75467153839372</v>
      </c>
    </row>
    <row r="709" spans="5:6" x14ac:dyDescent="0.2">
      <c r="E709" s="82">
        <v>7.04</v>
      </c>
      <c r="F709" s="83">
        <f t="shared" si="10"/>
        <v>-510.91804658300521</v>
      </c>
    </row>
    <row r="710" spans="5:6" x14ac:dyDescent="0.2">
      <c r="E710" s="82">
        <v>7.05</v>
      </c>
      <c r="F710" s="83">
        <f t="shared" ref="F710:F773" si="11">NPV(E710,$C$6:$C$7)+$C$5</f>
        <v>-512.07900929748098</v>
      </c>
    </row>
    <row r="711" spans="5:6" x14ac:dyDescent="0.2">
      <c r="E711" s="82">
        <v>7.06</v>
      </c>
      <c r="F711" s="83">
        <f t="shared" si="11"/>
        <v>-513.23756688360868</v>
      </c>
    </row>
    <row r="712" spans="5:6" x14ac:dyDescent="0.2">
      <c r="E712" s="82">
        <v>7.07</v>
      </c>
      <c r="F712" s="83">
        <f t="shared" si="11"/>
        <v>-514.39372651627878</v>
      </c>
    </row>
    <row r="713" spans="5:6" x14ac:dyDescent="0.2">
      <c r="E713" s="82">
        <v>7.08</v>
      </c>
      <c r="F713" s="83">
        <f t="shared" si="11"/>
        <v>-515.54749534359371</v>
      </c>
    </row>
    <row r="714" spans="5:6" x14ac:dyDescent="0.2">
      <c r="E714" s="82">
        <v>7.09</v>
      </c>
      <c r="F714" s="83">
        <f t="shared" si="11"/>
        <v>-516.69888048698112</v>
      </c>
    </row>
    <row r="715" spans="5:6" x14ac:dyDescent="0.2">
      <c r="E715" s="82">
        <v>7.1</v>
      </c>
      <c r="F715" s="83">
        <f t="shared" si="11"/>
        <v>-517.8478890413046</v>
      </c>
    </row>
    <row r="716" spans="5:6" x14ac:dyDescent="0.2">
      <c r="E716" s="82">
        <v>7.11</v>
      </c>
      <c r="F716" s="83">
        <f t="shared" si="11"/>
        <v>-518.99452807497391</v>
      </c>
    </row>
    <row r="717" spans="5:6" x14ac:dyDescent="0.2">
      <c r="E717" s="82">
        <v>7.12</v>
      </c>
      <c r="F717" s="83">
        <f t="shared" si="11"/>
        <v>-520.13880463005648</v>
      </c>
    </row>
    <row r="718" spans="5:6" x14ac:dyDescent="0.2">
      <c r="E718" s="82">
        <v>7.13</v>
      </c>
      <c r="F718" s="83">
        <f t="shared" si="11"/>
        <v>-521.28072572238625</v>
      </c>
    </row>
    <row r="719" spans="5:6" x14ac:dyDescent="0.2">
      <c r="E719" s="82">
        <v>7.14</v>
      </c>
      <c r="F719" s="83">
        <f t="shared" si="11"/>
        <v>-522.42029834167442</v>
      </c>
    </row>
    <row r="720" spans="5:6" x14ac:dyDescent="0.2">
      <c r="E720" s="82">
        <v>7.15</v>
      </c>
      <c r="F720" s="83">
        <f t="shared" si="11"/>
        <v>-523.5575294516168</v>
      </c>
    </row>
    <row r="721" spans="5:6" x14ac:dyDescent="0.2">
      <c r="E721" s="82">
        <v>7.16</v>
      </c>
      <c r="F721" s="83">
        <f t="shared" si="11"/>
        <v>-524.69242599000381</v>
      </c>
    </row>
    <row r="722" spans="5:6" x14ac:dyDescent="0.2">
      <c r="E722" s="82">
        <v>7.17</v>
      </c>
      <c r="F722" s="83">
        <f t="shared" si="11"/>
        <v>-525.82499486882944</v>
      </c>
    </row>
    <row r="723" spans="5:6" x14ac:dyDescent="0.2">
      <c r="E723" s="82">
        <v>7.18</v>
      </c>
      <c r="F723" s="83">
        <f t="shared" si="11"/>
        <v>-526.95524297439647</v>
      </c>
    </row>
    <row r="724" spans="5:6" x14ac:dyDescent="0.2">
      <c r="E724" s="82">
        <v>7.19</v>
      </c>
      <c r="F724" s="83">
        <f t="shared" si="11"/>
        <v>-528.08317716742636</v>
      </c>
    </row>
    <row r="725" spans="5:6" x14ac:dyDescent="0.2">
      <c r="E725" s="82">
        <v>7.2</v>
      </c>
      <c r="F725" s="83">
        <f t="shared" si="11"/>
        <v>-529.20880428316468</v>
      </c>
    </row>
    <row r="726" spans="5:6" x14ac:dyDescent="0.2">
      <c r="E726" s="82">
        <v>7.21</v>
      </c>
      <c r="F726" s="83">
        <f t="shared" si="11"/>
        <v>-530.33213113148918</v>
      </c>
    </row>
    <row r="727" spans="5:6" x14ac:dyDescent="0.2">
      <c r="E727" s="82">
        <v>7.22</v>
      </c>
      <c r="F727" s="83">
        <f t="shared" si="11"/>
        <v>-531.45316449701318</v>
      </c>
    </row>
    <row r="728" spans="5:6" x14ac:dyDescent="0.2">
      <c r="E728" s="82">
        <v>7.23</v>
      </c>
      <c r="F728" s="83">
        <f t="shared" si="11"/>
        <v>-532.57191113919544</v>
      </c>
    </row>
    <row r="729" spans="5:6" x14ac:dyDescent="0.2">
      <c r="E729" s="82">
        <v>7.24</v>
      </c>
      <c r="F729" s="83">
        <f t="shared" si="11"/>
        <v>-533.68837779244041</v>
      </c>
    </row>
    <row r="730" spans="5:6" x14ac:dyDescent="0.2">
      <c r="E730" s="82">
        <v>7.25</v>
      </c>
      <c r="F730" s="83">
        <f t="shared" si="11"/>
        <v>-534.8025711662076</v>
      </c>
    </row>
    <row r="731" spans="5:6" x14ac:dyDescent="0.2">
      <c r="E731" s="82">
        <v>7.26</v>
      </c>
      <c r="F731" s="83">
        <f t="shared" si="11"/>
        <v>-535.914497945113</v>
      </c>
    </row>
    <row r="732" spans="5:6" x14ac:dyDescent="0.2">
      <c r="E732" s="82">
        <v>7.27</v>
      </c>
      <c r="F732" s="83">
        <f t="shared" si="11"/>
        <v>-537.02416478903524</v>
      </c>
    </row>
    <row r="733" spans="5:6" x14ac:dyDescent="0.2">
      <c r="E733" s="82">
        <v>7.28</v>
      </c>
      <c r="F733" s="83">
        <f t="shared" si="11"/>
        <v>-538.13157833321679</v>
      </c>
    </row>
    <row r="734" spans="5:6" x14ac:dyDescent="0.2">
      <c r="E734" s="82">
        <v>7.29</v>
      </c>
      <c r="F734" s="83">
        <f t="shared" si="11"/>
        <v>-539.23674518836901</v>
      </c>
    </row>
    <row r="735" spans="5:6" x14ac:dyDescent="0.2">
      <c r="E735" s="82">
        <v>7.3</v>
      </c>
      <c r="F735" s="83">
        <f t="shared" si="11"/>
        <v>-540.33967194077536</v>
      </c>
    </row>
    <row r="736" spans="5:6" x14ac:dyDescent="0.2">
      <c r="E736" s="82">
        <v>7.31</v>
      </c>
      <c r="F736" s="83">
        <f t="shared" si="11"/>
        <v>-541.44036515239054</v>
      </c>
    </row>
    <row r="737" spans="5:6" x14ac:dyDescent="0.2">
      <c r="E737" s="82">
        <v>7.32</v>
      </c>
      <c r="F737" s="83">
        <f t="shared" si="11"/>
        <v>-542.53883136094669</v>
      </c>
    </row>
    <row r="738" spans="5:6" x14ac:dyDescent="0.2">
      <c r="E738" s="82">
        <v>7.33</v>
      </c>
      <c r="F738" s="83">
        <f t="shared" si="11"/>
        <v>-543.63507708005181</v>
      </c>
    </row>
    <row r="739" spans="5:6" x14ac:dyDescent="0.2">
      <c r="E739" s="82">
        <v>7.34</v>
      </c>
      <c r="F739" s="83">
        <f t="shared" si="11"/>
        <v>-544.72910879929168</v>
      </c>
    </row>
    <row r="740" spans="5:6" x14ac:dyDescent="0.2">
      <c r="E740" s="82">
        <v>7.35</v>
      </c>
      <c r="F740" s="83">
        <f t="shared" si="11"/>
        <v>-545.82093298433074</v>
      </c>
    </row>
    <row r="741" spans="5:6" x14ac:dyDescent="0.2">
      <c r="E741" s="82">
        <v>7.36</v>
      </c>
      <c r="F741" s="83">
        <f t="shared" si="11"/>
        <v>-546.91055607701287</v>
      </c>
    </row>
    <row r="742" spans="5:6" x14ac:dyDescent="0.2">
      <c r="E742" s="82">
        <v>7.37</v>
      </c>
      <c r="F742" s="83">
        <f t="shared" si="11"/>
        <v>-547.99798449546029</v>
      </c>
    </row>
    <row r="743" spans="5:6" x14ac:dyDescent="0.2">
      <c r="E743" s="82">
        <v>7.38</v>
      </c>
      <c r="F743" s="83">
        <f t="shared" si="11"/>
        <v>-549.08322463417267</v>
      </c>
    </row>
    <row r="744" spans="5:6" x14ac:dyDescent="0.2">
      <c r="E744" s="82">
        <v>7.39</v>
      </c>
      <c r="F744" s="83">
        <f t="shared" si="11"/>
        <v>-550.16628286412833</v>
      </c>
    </row>
    <row r="745" spans="5:6" x14ac:dyDescent="0.2">
      <c r="E745" s="82">
        <v>7.4</v>
      </c>
      <c r="F745" s="83">
        <f t="shared" si="11"/>
        <v>-551.24716553287999</v>
      </c>
    </row>
    <row r="746" spans="5:6" x14ac:dyDescent="0.2">
      <c r="E746" s="82">
        <v>7.41</v>
      </c>
      <c r="F746" s="83">
        <f t="shared" si="11"/>
        <v>-552.32587896465475</v>
      </c>
    </row>
    <row r="747" spans="5:6" x14ac:dyDescent="0.2">
      <c r="E747" s="82">
        <v>7.42</v>
      </c>
      <c r="F747" s="83">
        <f t="shared" si="11"/>
        <v>-553.40242946045191</v>
      </c>
    </row>
    <row r="748" spans="5:6" x14ac:dyDescent="0.2">
      <c r="E748" s="82">
        <v>7.43</v>
      </c>
      <c r="F748" s="83">
        <f t="shared" si="11"/>
        <v>-554.47682329814006</v>
      </c>
    </row>
    <row r="749" spans="5:6" x14ac:dyDescent="0.2">
      <c r="E749" s="82">
        <v>7.44</v>
      </c>
      <c r="F749" s="83">
        <f t="shared" si="11"/>
        <v>-555.54906673255323</v>
      </c>
    </row>
    <row r="750" spans="5:6" x14ac:dyDescent="0.2">
      <c r="E750" s="82">
        <v>7.45</v>
      </c>
      <c r="F750" s="83">
        <f t="shared" si="11"/>
        <v>-556.61916599558845</v>
      </c>
    </row>
    <row r="751" spans="5:6" x14ac:dyDescent="0.2">
      <c r="E751" s="82">
        <v>7.46</v>
      </c>
      <c r="F751" s="83">
        <f t="shared" si="11"/>
        <v>-557.68712729630192</v>
      </c>
    </row>
    <row r="752" spans="5:6" x14ac:dyDescent="0.2">
      <c r="E752" s="82">
        <v>7.47</v>
      </c>
      <c r="F752" s="83">
        <f t="shared" si="11"/>
        <v>-558.75295682100432</v>
      </c>
    </row>
    <row r="753" spans="5:6" x14ac:dyDescent="0.2">
      <c r="E753" s="82">
        <v>7.48</v>
      </c>
      <c r="F753" s="83">
        <f t="shared" si="11"/>
        <v>-559.81666073335714</v>
      </c>
    </row>
    <row r="754" spans="5:6" x14ac:dyDescent="0.2">
      <c r="E754" s="82">
        <v>7.49</v>
      </c>
      <c r="F754" s="83">
        <f t="shared" si="11"/>
        <v>-560.87824517446575</v>
      </c>
    </row>
    <row r="755" spans="5:6" x14ac:dyDescent="0.2">
      <c r="E755" s="82">
        <v>7.5</v>
      </c>
      <c r="F755" s="83">
        <f t="shared" si="11"/>
        <v>-561.93771626297575</v>
      </c>
    </row>
    <row r="756" spans="5:6" x14ac:dyDescent="0.2">
      <c r="E756" s="82">
        <v>7.51</v>
      </c>
      <c r="F756" s="83">
        <f t="shared" si="11"/>
        <v>-562.99508009516694</v>
      </c>
    </row>
    <row r="757" spans="5:6" x14ac:dyDescent="0.2">
      <c r="E757" s="82">
        <v>7.52</v>
      </c>
      <c r="F757" s="83">
        <f t="shared" si="11"/>
        <v>-564.05034274504601</v>
      </c>
    </row>
    <row r="758" spans="5:6" x14ac:dyDescent="0.2">
      <c r="E758" s="82">
        <v>7.53</v>
      </c>
      <c r="F758" s="83">
        <f t="shared" si="11"/>
        <v>-565.10351026444164</v>
      </c>
    </row>
    <row r="759" spans="5:6" x14ac:dyDescent="0.2">
      <c r="E759" s="82">
        <v>7.54</v>
      </c>
      <c r="F759" s="83">
        <f t="shared" si="11"/>
        <v>-566.15458868309474</v>
      </c>
    </row>
    <row r="760" spans="5:6" x14ac:dyDescent="0.2">
      <c r="E760" s="82">
        <v>7.55</v>
      </c>
      <c r="F760" s="83">
        <f t="shared" si="11"/>
        <v>-567.20358400875489</v>
      </c>
    </row>
    <row r="761" spans="5:6" x14ac:dyDescent="0.2">
      <c r="E761" s="82">
        <v>7.56</v>
      </c>
      <c r="F761" s="83">
        <f t="shared" si="11"/>
        <v>-568.25050222726873</v>
      </c>
    </row>
    <row r="762" spans="5:6" x14ac:dyDescent="0.2">
      <c r="E762" s="82">
        <v>7.57</v>
      </c>
      <c r="F762" s="83">
        <f t="shared" si="11"/>
        <v>-569.29534930267437</v>
      </c>
    </row>
    <row r="763" spans="5:6" x14ac:dyDescent="0.2">
      <c r="E763" s="82">
        <v>7.58</v>
      </c>
      <c r="F763" s="83">
        <f t="shared" si="11"/>
        <v>-570.3381311772921</v>
      </c>
    </row>
    <row r="764" spans="5:6" x14ac:dyDescent="0.2">
      <c r="E764" s="82">
        <v>7.59</v>
      </c>
      <c r="F764" s="83">
        <f t="shared" si="11"/>
        <v>-571.37885377181397</v>
      </c>
    </row>
    <row r="765" spans="5:6" x14ac:dyDescent="0.2">
      <c r="E765" s="82">
        <v>7.6</v>
      </c>
      <c r="F765" s="83">
        <f t="shared" si="11"/>
        <v>-572.41752298539745</v>
      </c>
    </row>
    <row r="766" spans="5:6" x14ac:dyDescent="0.2">
      <c r="E766" s="82">
        <v>7.61</v>
      </c>
      <c r="F766" s="83">
        <f t="shared" si="11"/>
        <v>-573.45414469575257</v>
      </c>
    </row>
    <row r="767" spans="5:6" x14ac:dyDescent="0.2">
      <c r="E767" s="82">
        <v>7.62</v>
      </c>
      <c r="F767" s="83">
        <f t="shared" si="11"/>
        <v>-574.48872475923372</v>
      </c>
    </row>
    <row r="768" spans="5:6" x14ac:dyDescent="0.2">
      <c r="E768" s="82">
        <v>7.63</v>
      </c>
      <c r="F768" s="83">
        <f t="shared" si="11"/>
        <v>-575.52126901092811</v>
      </c>
    </row>
    <row r="769" spans="5:6" x14ac:dyDescent="0.2">
      <c r="E769" s="82">
        <v>7.64</v>
      </c>
      <c r="F769" s="83">
        <f t="shared" si="11"/>
        <v>-576.55178326474629</v>
      </c>
    </row>
    <row r="770" spans="5:6" x14ac:dyDescent="0.2">
      <c r="E770" s="82">
        <v>7.65</v>
      </c>
      <c r="F770" s="83">
        <f t="shared" si="11"/>
        <v>-577.58027331350866</v>
      </c>
    </row>
    <row r="771" spans="5:6" x14ac:dyDescent="0.2">
      <c r="E771" s="82">
        <v>7.66</v>
      </c>
      <c r="F771" s="83">
        <f t="shared" si="11"/>
        <v>-578.60674492903581</v>
      </c>
    </row>
    <row r="772" spans="5:6" x14ac:dyDescent="0.2">
      <c r="E772" s="82">
        <v>7.67</v>
      </c>
      <c r="F772" s="83">
        <f t="shared" si="11"/>
        <v>-579.63120386223557</v>
      </c>
    </row>
    <row r="773" spans="5:6" x14ac:dyDescent="0.2">
      <c r="E773" s="82">
        <v>7.68</v>
      </c>
      <c r="F773" s="83">
        <f t="shared" si="11"/>
        <v>-580.65365584319056</v>
      </c>
    </row>
    <row r="774" spans="5:6" x14ac:dyDescent="0.2">
      <c r="E774" s="82">
        <v>7.69</v>
      </c>
      <c r="F774" s="83">
        <f t="shared" ref="F774:F837" si="12">NPV(E774,$C$6:$C$7)+$C$5</f>
        <v>-581.67410658124561</v>
      </c>
    </row>
    <row r="775" spans="5:6" x14ac:dyDescent="0.2">
      <c r="E775" s="82">
        <v>7.7</v>
      </c>
      <c r="F775" s="83">
        <f t="shared" si="12"/>
        <v>-582.69256176509441</v>
      </c>
    </row>
    <row r="776" spans="5:6" x14ac:dyDescent="0.2">
      <c r="E776" s="82">
        <v>7.71</v>
      </c>
      <c r="F776" s="83">
        <f t="shared" si="12"/>
        <v>-583.70902706286643</v>
      </c>
    </row>
    <row r="777" spans="5:6" x14ac:dyDescent="0.2">
      <c r="E777" s="82">
        <v>7.72</v>
      </c>
      <c r="F777" s="83">
        <f t="shared" si="12"/>
        <v>-584.72350812221168</v>
      </c>
    </row>
    <row r="778" spans="5:6" x14ac:dyDescent="0.2">
      <c r="E778" s="82">
        <v>7.73</v>
      </c>
      <c r="F778" s="83">
        <f t="shared" si="12"/>
        <v>-585.736010570389</v>
      </c>
    </row>
    <row r="779" spans="5:6" x14ac:dyDescent="0.2">
      <c r="E779" s="82">
        <v>7.74</v>
      </c>
      <c r="F779" s="83">
        <f t="shared" si="12"/>
        <v>-586.74654001434806</v>
      </c>
    </row>
    <row r="780" spans="5:6" x14ac:dyDescent="0.2">
      <c r="E780" s="82">
        <v>7.75</v>
      </c>
      <c r="F780" s="83">
        <f t="shared" si="12"/>
        <v>-587.75510204081638</v>
      </c>
    </row>
    <row r="781" spans="5:6" x14ac:dyDescent="0.2">
      <c r="E781" s="82">
        <v>7.76</v>
      </c>
      <c r="F781" s="83">
        <f t="shared" si="12"/>
        <v>-588.76170221638404</v>
      </c>
    </row>
    <row r="782" spans="5:6" x14ac:dyDescent="0.2">
      <c r="E782" s="82">
        <v>7.77</v>
      </c>
      <c r="F782" s="83">
        <f t="shared" si="12"/>
        <v>-589.76634608758741</v>
      </c>
    </row>
    <row r="783" spans="5:6" x14ac:dyDescent="0.2">
      <c r="E783" s="82">
        <v>7.78</v>
      </c>
      <c r="F783" s="83">
        <f t="shared" si="12"/>
        <v>-590.76903918099231</v>
      </c>
    </row>
    <row r="784" spans="5:6" x14ac:dyDescent="0.2">
      <c r="E784" s="82">
        <v>7.79</v>
      </c>
      <c r="F784" s="83">
        <f t="shared" si="12"/>
        <v>-591.76978700327822</v>
      </c>
    </row>
    <row r="785" spans="5:6" x14ac:dyDescent="0.2">
      <c r="E785" s="82">
        <v>7.8</v>
      </c>
      <c r="F785" s="83">
        <f t="shared" si="12"/>
        <v>-592.76859504132233</v>
      </c>
    </row>
    <row r="786" spans="5:6" x14ac:dyDescent="0.2">
      <c r="E786" s="82">
        <v>7.81</v>
      </c>
      <c r="F786" s="83">
        <f t="shared" si="12"/>
        <v>-593.76546876227974</v>
      </c>
    </row>
    <row r="787" spans="5:6" x14ac:dyDescent="0.2">
      <c r="E787" s="82">
        <v>7.82</v>
      </c>
      <c r="F787" s="83">
        <f t="shared" si="12"/>
        <v>-594.76041361366924</v>
      </c>
    </row>
    <row r="788" spans="5:6" x14ac:dyDescent="0.2">
      <c r="E788" s="82">
        <v>7.83</v>
      </c>
      <c r="F788" s="83">
        <f t="shared" si="12"/>
        <v>-595.75343502345163</v>
      </c>
    </row>
    <row r="789" spans="5:6" x14ac:dyDescent="0.2">
      <c r="E789" s="82">
        <v>7.84</v>
      </c>
      <c r="F789" s="83">
        <f t="shared" si="12"/>
        <v>-596.74453840011461</v>
      </c>
    </row>
    <row r="790" spans="5:6" x14ac:dyDescent="0.2">
      <c r="E790" s="82">
        <v>7.85</v>
      </c>
      <c r="F790" s="83">
        <f t="shared" si="12"/>
        <v>-597.73372913275239</v>
      </c>
    </row>
    <row r="791" spans="5:6" x14ac:dyDescent="0.2">
      <c r="E791" s="82">
        <v>7.86</v>
      </c>
      <c r="F791" s="83">
        <f t="shared" si="12"/>
        <v>-598.72101259114686</v>
      </c>
    </row>
    <row r="792" spans="5:6" x14ac:dyDescent="0.2">
      <c r="E792" s="82">
        <v>7.87</v>
      </c>
      <c r="F792" s="83">
        <f t="shared" si="12"/>
        <v>-599.7063941258491</v>
      </c>
    </row>
    <row r="793" spans="5:6" x14ac:dyDescent="0.2">
      <c r="E793" s="82">
        <v>7.88</v>
      </c>
      <c r="F793" s="83">
        <f t="shared" si="12"/>
        <v>-600.68987906825737</v>
      </c>
    </row>
    <row r="794" spans="5:6" x14ac:dyDescent="0.2">
      <c r="E794" s="82">
        <v>7.89</v>
      </c>
      <c r="F794" s="83">
        <f t="shared" si="12"/>
        <v>-601.67147273070066</v>
      </c>
    </row>
    <row r="795" spans="5:6" x14ac:dyDescent="0.2">
      <c r="E795" s="82">
        <v>7.9</v>
      </c>
      <c r="F795" s="83">
        <f t="shared" si="12"/>
        <v>-602.6511804065143</v>
      </c>
    </row>
    <row r="796" spans="5:6" x14ac:dyDescent="0.2">
      <c r="E796" s="82">
        <v>7.91</v>
      </c>
      <c r="F796" s="83">
        <f t="shared" si="12"/>
        <v>-603.62900737012228</v>
      </c>
    </row>
    <row r="797" spans="5:6" x14ac:dyDescent="0.2">
      <c r="E797" s="82">
        <v>7.92</v>
      </c>
      <c r="F797" s="83">
        <f t="shared" si="12"/>
        <v>-604.60495887711386</v>
      </c>
    </row>
    <row r="798" spans="5:6" x14ac:dyDescent="0.2">
      <c r="E798" s="82">
        <v>7.93</v>
      </c>
      <c r="F798" s="83">
        <f t="shared" si="12"/>
        <v>-605.57904016432383</v>
      </c>
    </row>
    <row r="799" spans="5:6" x14ac:dyDescent="0.2">
      <c r="E799" s="82">
        <v>7.94</v>
      </c>
      <c r="F799" s="83">
        <f t="shared" si="12"/>
        <v>-606.55125644990972</v>
      </c>
    </row>
    <row r="800" spans="5:6" x14ac:dyDescent="0.2">
      <c r="E800" s="82">
        <v>7.95</v>
      </c>
      <c r="F800" s="83">
        <f t="shared" si="12"/>
        <v>-607.52161293342897</v>
      </c>
    </row>
    <row r="801" spans="5:6" x14ac:dyDescent="0.2">
      <c r="E801" s="82">
        <v>7.96</v>
      </c>
      <c r="F801" s="83">
        <f t="shared" si="12"/>
        <v>-608.49011479591832</v>
      </c>
    </row>
    <row r="802" spans="5:6" x14ac:dyDescent="0.2">
      <c r="E802" s="82">
        <v>7.97</v>
      </c>
      <c r="F802" s="83">
        <f t="shared" si="12"/>
        <v>-609.45676719996914</v>
      </c>
    </row>
    <row r="803" spans="5:6" x14ac:dyDescent="0.2">
      <c r="E803" s="82">
        <v>7.98</v>
      </c>
      <c r="F803" s="83">
        <f t="shared" si="12"/>
        <v>-610.42157528980511</v>
      </c>
    </row>
    <row r="804" spans="5:6" x14ac:dyDescent="0.2">
      <c r="E804" s="82">
        <v>7.99</v>
      </c>
      <c r="F804" s="83">
        <f t="shared" si="12"/>
        <v>-611.38454419135826</v>
      </c>
    </row>
    <row r="805" spans="5:6" x14ac:dyDescent="0.2">
      <c r="E805" s="82">
        <v>8</v>
      </c>
      <c r="F805" s="83">
        <f t="shared" si="12"/>
        <v>-612.34567901234573</v>
      </c>
    </row>
    <row r="806" spans="5:6" x14ac:dyDescent="0.2">
      <c r="E806" s="82">
        <v>8.01</v>
      </c>
      <c r="F806" s="83">
        <f t="shared" si="12"/>
        <v>-613.3049848423442</v>
      </c>
    </row>
    <row r="807" spans="5:6" x14ac:dyDescent="0.2">
      <c r="E807" s="82">
        <v>8.02</v>
      </c>
      <c r="F807" s="83">
        <f t="shared" si="12"/>
        <v>-614.26246675286734</v>
      </c>
    </row>
    <row r="808" spans="5:6" x14ac:dyDescent="0.2">
      <c r="E808" s="82">
        <v>8.0299999999999994</v>
      </c>
      <c r="F808" s="83">
        <f t="shared" si="12"/>
        <v>-615.21812979743891</v>
      </c>
    </row>
    <row r="809" spans="5:6" x14ac:dyDescent="0.2">
      <c r="E809" s="82">
        <v>8.0399999999999991</v>
      </c>
      <c r="F809" s="83">
        <f t="shared" si="12"/>
        <v>-616.1719790116689</v>
      </c>
    </row>
    <row r="810" spans="5:6" x14ac:dyDescent="0.2">
      <c r="E810" s="82">
        <v>8.0500000000000007</v>
      </c>
      <c r="F810" s="83">
        <f t="shared" si="12"/>
        <v>-617.12401941332689</v>
      </c>
    </row>
    <row r="811" spans="5:6" x14ac:dyDescent="0.2">
      <c r="E811" s="82">
        <v>8.06</v>
      </c>
      <c r="F811" s="83">
        <f t="shared" si="12"/>
        <v>-618.07425600241697</v>
      </c>
    </row>
    <row r="812" spans="5:6" x14ac:dyDescent="0.2">
      <c r="E812" s="82">
        <v>8.07</v>
      </c>
      <c r="F812" s="83">
        <f t="shared" si="12"/>
        <v>-619.02269376125173</v>
      </c>
    </row>
    <row r="813" spans="5:6" x14ac:dyDescent="0.2">
      <c r="E813" s="82">
        <v>8.08</v>
      </c>
      <c r="F813" s="83">
        <f t="shared" si="12"/>
        <v>-619.96933765452468</v>
      </c>
    </row>
    <row r="814" spans="5:6" x14ac:dyDescent="0.2">
      <c r="E814" s="82">
        <v>8.09</v>
      </c>
      <c r="F814" s="83">
        <f t="shared" si="12"/>
        <v>-620.91419262938382</v>
      </c>
    </row>
    <row r="815" spans="5:6" x14ac:dyDescent="0.2">
      <c r="E815" s="82">
        <v>8.1</v>
      </c>
      <c r="F815" s="83">
        <f t="shared" si="12"/>
        <v>-621.8572636155053</v>
      </c>
    </row>
    <row r="816" spans="5:6" x14ac:dyDescent="0.2">
      <c r="E816" s="82">
        <v>8.11</v>
      </c>
      <c r="F816" s="83">
        <f t="shared" si="12"/>
        <v>-622.79855552516449</v>
      </c>
    </row>
    <row r="817" spans="5:6" x14ac:dyDescent="0.2">
      <c r="E817" s="82">
        <v>8.1199999999999992</v>
      </c>
      <c r="F817" s="83">
        <f t="shared" si="12"/>
        <v>-623.73807325330858</v>
      </c>
    </row>
    <row r="818" spans="5:6" x14ac:dyDescent="0.2">
      <c r="E818" s="82">
        <v>8.1300000000000008</v>
      </c>
      <c r="F818" s="83">
        <f t="shared" si="12"/>
        <v>-624.67582167762964</v>
      </c>
    </row>
    <row r="819" spans="5:6" x14ac:dyDescent="0.2">
      <c r="E819" s="82">
        <v>8.14</v>
      </c>
      <c r="F819" s="83">
        <f t="shared" si="12"/>
        <v>-625.6118056586339</v>
      </c>
    </row>
    <row r="820" spans="5:6" x14ac:dyDescent="0.2">
      <c r="E820" s="82">
        <v>8.15</v>
      </c>
      <c r="F820" s="83">
        <f t="shared" si="12"/>
        <v>-626.54603003971465</v>
      </c>
    </row>
    <row r="821" spans="5:6" x14ac:dyDescent="0.2">
      <c r="E821" s="82">
        <v>8.16</v>
      </c>
      <c r="F821" s="83">
        <f t="shared" si="12"/>
        <v>-627.47849964722263</v>
      </c>
    </row>
    <row r="822" spans="5:6" x14ac:dyDescent="0.2">
      <c r="E822" s="82">
        <v>8.17</v>
      </c>
      <c r="F822" s="83">
        <f t="shared" si="12"/>
        <v>-628.40921929053661</v>
      </c>
    </row>
    <row r="823" spans="5:6" x14ac:dyDescent="0.2">
      <c r="E823" s="82">
        <v>8.18</v>
      </c>
      <c r="F823" s="83">
        <f t="shared" si="12"/>
        <v>-629.3381937621333</v>
      </c>
    </row>
    <row r="824" spans="5:6" x14ac:dyDescent="0.2">
      <c r="E824" s="82">
        <v>8.19</v>
      </c>
      <c r="F824" s="83">
        <f t="shared" si="12"/>
        <v>-630.26542783765774</v>
      </c>
    </row>
    <row r="825" spans="5:6" x14ac:dyDescent="0.2">
      <c r="E825" s="82">
        <v>8.1999999999999993</v>
      </c>
      <c r="F825" s="83">
        <f t="shared" si="12"/>
        <v>-631.1909262759923</v>
      </c>
    </row>
    <row r="826" spans="5:6" x14ac:dyDescent="0.2">
      <c r="E826" s="82">
        <v>8.2100000000000009</v>
      </c>
      <c r="F826" s="83">
        <f t="shared" si="12"/>
        <v>-632.1146938193275</v>
      </c>
    </row>
    <row r="827" spans="5:6" x14ac:dyDescent="0.2">
      <c r="E827" s="82">
        <v>8.2200000000000006</v>
      </c>
      <c r="F827" s="83">
        <f t="shared" si="12"/>
        <v>-633.03673519322797</v>
      </c>
    </row>
    <row r="828" spans="5:6" x14ac:dyDescent="0.2">
      <c r="E828" s="82">
        <v>8.23</v>
      </c>
      <c r="F828" s="83">
        <f t="shared" si="12"/>
        <v>-633.95705510670496</v>
      </c>
    </row>
    <row r="829" spans="5:6" x14ac:dyDescent="0.2">
      <c r="E829" s="82">
        <v>8.24</v>
      </c>
      <c r="F829" s="83">
        <f t="shared" si="12"/>
        <v>-634.8756582522816</v>
      </c>
    </row>
    <row r="830" spans="5:6" x14ac:dyDescent="0.2">
      <c r="E830" s="82">
        <v>8.25</v>
      </c>
      <c r="F830" s="83">
        <f t="shared" si="12"/>
        <v>-635.79254930606294</v>
      </c>
    </row>
    <row r="831" spans="5:6" x14ac:dyDescent="0.2">
      <c r="E831" s="82">
        <v>8.26</v>
      </c>
      <c r="F831" s="83">
        <f t="shared" si="12"/>
        <v>-636.707732927802</v>
      </c>
    </row>
    <row r="832" spans="5:6" x14ac:dyDescent="0.2">
      <c r="E832" s="82">
        <v>8.27</v>
      </c>
      <c r="F832" s="83">
        <f t="shared" si="12"/>
        <v>-637.62121376096923</v>
      </c>
    </row>
    <row r="833" spans="5:6" x14ac:dyDescent="0.2">
      <c r="E833" s="82">
        <v>8.2799999999999994</v>
      </c>
      <c r="F833" s="83">
        <f t="shared" si="12"/>
        <v>-638.53299643281809</v>
      </c>
    </row>
    <row r="834" spans="5:6" x14ac:dyDescent="0.2">
      <c r="E834" s="82">
        <v>8.2899999999999991</v>
      </c>
      <c r="F834" s="83">
        <f t="shared" si="12"/>
        <v>-639.44308555445207</v>
      </c>
    </row>
    <row r="835" spans="5:6" x14ac:dyDescent="0.2">
      <c r="E835" s="82">
        <v>8.3000000000000007</v>
      </c>
      <c r="F835" s="83">
        <f t="shared" si="12"/>
        <v>-640.3514857208927</v>
      </c>
    </row>
    <row r="836" spans="5:6" x14ac:dyDescent="0.2">
      <c r="E836" s="82">
        <v>8.31</v>
      </c>
      <c r="F836" s="83">
        <f t="shared" si="12"/>
        <v>-641.25820151114328</v>
      </c>
    </row>
    <row r="837" spans="5:6" x14ac:dyDescent="0.2">
      <c r="E837" s="82">
        <v>8.32</v>
      </c>
      <c r="F837" s="83">
        <f t="shared" si="12"/>
        <v>-642.16323748825721</v>
      </c>
    </row>
    <row r="838" spans="5:6" x14ac:dyDescent="0.2">
      <c r="E838" s="82">
        <v>8.33</v>
      </c>
      <c r="F838" s="83">
        <f t="shared" ref="F838:F901" si="13">NPV(E838,$C$6:$C$7)+$C$5</f>
        <v>-643.06659819940285</v>
      </c>
    </row>
    <row r="839" spans="5:6" x14ac:dyDescent="0.2">
      <c r="E839" s="82">
        <v>8.34</v>
      </c>
      <c r="F839" s="83">
        <f t="shared" si="13"/>
        <v>-643.96828817592814</v>
      </c>
    </row>
    <row r="840" spans="5:6" x14ac:dyDescent="0.2">
      <c r="E840" s="82">
        <v>8.35</v>
      </c>
      <c r="F840" s="83">
        <f t="shared" si="13"/>
        <v>-644.86831193342675</v>
      </c>
    </row>
    <row r="841" spans="5:6" x14ac:dyDescent="0.2">
      <c r="E841" s="82">
        <v>8.36</v>
      </c>
      <c r="F841" s="83">
        <f t="shared" si="13"/>
        <v>-645.76667397180211</v>
      </c>
    </row>
    <row r="842" spans="5:6" x14ac:dyDescent="0.2">
      <c r="E842" s="82">
        <v>8.3699999999999992</v>
      </c>
      <c r="F842" s="83">
        <f t="shared" si="13"/>
        <v>-646.66337877533249</v>
      </c>
    </row>
    <row r="843" spans="5:6" x14ac:dyDescent="0.2">
      <c r="E843" s="82">
        <v>8.3800000000000008</v>
      </c>
      <c r="F843" s="83">
        <f t="shared" si="13"/>
        <v>-647.55843081273508</v>
      </c>
    </row>
    <row r="844" spans="5:6" x14ac:dyDescent="0.2">
      <c r="E844" s="82">
        <v>8.39</v>
      </c>
      <c r="F844" s="83">
        <f t="shared" si="13"/>
        <v>-648.45183453722893</v>
      </c>
    </row>
    <row r="845" spans="5:6" x14ac:dyDescent="0.2">
      <c r="E845" s="82">
        <v>8.4</v>
      </c>
      <c r="F845" s="83">
        <f t="shared" si="13"/>
        <v>-649.34359438660033</v>
      </c>
    </row>
    <row r="846" spans="5:6" x14ac:dyDescent="0.2">
      <c r="E846" s="82">
        <v>8.41</v>
      </c>
      <c r="F846" s="83">
        <f t="shared" si="13"/>
        <v>-650.23371478326476</v>
      </c>
    </row>
    <row r="847" spans="5:6" x14ac:dyDescent="0.2">
      <c r="E847" s="82">
        <v>8.42</v>
      </c>
      <c r="F847" s="83">
        <f t="shared" si="13"/>
        <v>-651.12220013433046</v>
      </c>
    </row>
    <row r="848" spans="5:6" x14ac:dyDescent="0.2">
      <c r="E848" s="82">
        <v>8.43</v>
      </c>
      <c r="F848" s="83">
        <f t="shared" si="13"/>
        <v>-652.00905483166127</v>
      </c>
    </row>
    <row r="849" spans="5:6" x14ac:dyDescent="0.2">
      <c r="E849" s="82">
        <v>8.44</v>
      </c>
      <c r="F849" s="83">
        <f t="shared" si="13"/>
        <v>-652.89428325193899</v>
      </c>
    </row>
    <row r="850" spans="5:6" x14ac:dyDescent="0.2">
      <c r="E850" s="82">
        <v>8.4499999999999993</v>
      </c>
      <c r="F850" s="83">
        <f t="shared" si="13"/>
        <v>-653.7778897567257</v>
      </c>
    </row>
    <row r="851" spans="5:6" x14ac:dyDescent="0.2">
      <c r="E851" s="82">
        <v>8.4600000000000009</v>
      </c>
      <c r="F851" s="83">
        <f t="shared" si="13"/>
        <v>-654.65987869252547</v>
      </c>
    </row>
    <row r="852" spans="5:6" x14ac:dyDescent="0.2">
      <c r="E852" s="82">
        <v>8.4700000000000006</v>
      </c>
      <c r="F852" s="83">
        <f t="shared" si="13"/>
        <v>-655.5402543908458</v>
      </c>
    </row>
    <row r="853" spans="5:6" x14ac:dyDescent="0.2">
      <c r="E853" s="82">
        <v>8.48</v>
      </c>
      <c r="F853" s="83">
        <f t="shared" si="13"/>
        <v>-656.41902116826009</v>
      </c>
    </row>
    <row r="854" spans="5:6" x14ac:dyDescent="0.2">
      <c r="E854" s="82">
        <v>8.49</v>
      </c>
      <c r="F854" s="83">
        <f t="shared" si="13"/>
        <v>-657.2961833264676</v>
      </c>
    </row>
    <row r="855" spans="5:6" x14ac:dyDescent="0.2">
      <c r="E855" s="82">
        <v>8.5</v>
      </c>
      <c r="F855" s="83">
        <f t="shared" si="13"/>
        <v>-658.17174515235456</v>
      </c>
    </row>
    <row r="856" spans="5:6" x14ac:dyDescent="0.2">
      <c r="E856" s="82">
        <v>8.51</v>
      </c>
      <c r="F856" s="83">
        <f t="shared" si="13"/>
        <v>-659.04571091805519</v>
      </c>
    </row>
    <row r="857" spans="5:6" x14ac:dyDescent="0.2">
      <c r="E857" s="82">
        <v>8.52</v>
      </c>
      <c r="F857" s="83">
        <f t="shared" si="13"/>
        <v>-659.91808488101117</v>
      </c>
    </row>
    <row r="858" spans="5:6" x14ac:dyDescent="0.2">
      <c r="E858" s="82">
        <v>8.5299999999999994</v>
      </c>
      <c r="F858" s="83">
        <f t="shared" si="13"/>
        <v>-660.78887128403267</v>
      </c>
    </row>
    <row r="859" spans="5:6" x14ac:dyDescent="0.2">
      <c r="E859" s="82">
        <v>8.5399999999999991</v>
      </c>
      <c r="F859" s="83">
        <f t="shared" si="13"/>
        <v>-661.6580743553568</v>
      </c>
    </row>
    <row r="860" spans="5:6" x14ac:dyDescent="0.2">
      <c r="E860" s="82">
        <v>8.5500000000000007</v>
      </c>
      <c r="F860" s="83">
        <f t="shared" si="13"/>
        <v>-662.5256983087088</v>
      </c>
    </row>
    <row r="861" spans="5:6" x14ac:dyDescent="0.2">
      <c r="E861" s="82">
        <v>8.56</v>
      </c>
      <c r="F861" s="83">
        <f t="shared" si="13"/>
        <v>-663.39174734335893</v>
      </c>
    </row>
    <row r="862" spans="5:6" x14ac:dyDescent="0.2">
      <c r="E862" s="82">
        <v>8.57</v>
      </c>
      <c r="F862" s="83">
        <f t="shared" si="13"/>
        <v>-664.25622564418359</v>
      </c>
    </row>
    <row r="863" spans="5:6" x14ac:dyDescent="0.2">
      <c r="E863" s="82">
        <v>8.58</v>
      </c>
      <c r="F863" s="83">
        <f t="shared" si="13"/>
        <v>-665.11913738172336</v>
      </c>
    </row>
    <row r="864" spans="5:6" x14ac:dyDescent="0.2">
      <c r="E864" s="82">
        <v>8.59</v>
      </c>
      <c r="F864" s="83">
        <f t="shared" si="13"/>
        <v>-665.98048671224035</v>
      </c>
    </row>
    <row r="865" spans="5:6" x14ac:dyDescent="0.2">
      <c r="E865" s="82">
        <v>8.6</v>
      </c>
      <c r="F865" s="83">
        <f t="shared" si="13"/>
        <v>-666.84027777777771</v>
      </c>
    </row>
    <row r="866" spans="5:6" x14ac:dyDescent="0.2">
      <c r="E866" s="82">
        <v>8.61</v>
      </c>
      <c r="F866" s="83">
        <f t="shared" si="13"/>
        <v>-667.69851470621677</v>
      </c>
    </row>
    <row r="867" spans="5:6" x14ac:dyDescent="0.2">
      <c r="E867" s="82">
        <v>8.6199999999999992</v>
      </c>
      <c r="F867" s="83">
        <f t="shared" si="13"/>
        <v>-668.55520161133461</v>
      </c>
    </row>
    <row r="868" spans="5:6" x14ac:dyDescent="0.2">
      <c r="E868" s="82">
        <v>8.6300000000000008</v>
      </c>
      <c r="F868" s="83">
        <f t="shared" si="13"/>
        <v>-669.41034259286209</v>
      </c>
    </row>
    <row r="869" spans="5:6" x14ac:dyDescent="0.2">
      <c r="E869" s="82">
        <v>8.64</v>
      </c>
      <c r="F869" s="83">
        <f t="shared" si="13"/>
        <v>-670.26394173654035</v>
      </c>
    </row>
    <row r="870" spans="5:6" x14ac:dyDescent="0.2">
      <c r="E870" s="82">
        <v>8.65</v>
      </c>
      <c r="F870" s="83">
        <f t="shared" si="13"/>
        <v>-671.11600311417772</v>
      </c>
    </row>
    <row r="871" spans="5:6" x14ac:dyDescent="0.2">
      <c r="E871" s="82">
        <v>8.66</v>
      </c>
      <c r="F871" s="83">
        <f t="shared" si="13"/>
        <v>-671.96653078370605</v>
      </c>
    </row>
    <row r="872" spans="5:6" x14ac:dyDescent="0.2">
      <c r="E872" s="82">
        <v>8.67</v>
      </c>
      <c r="F872" s="83">
        <f t="shared" si="13"/>
        <v>-672.81552878923833</v>
      </c>
    </row>
    <row r="873" spans="5:6" x14ac:dyDescent="0.2">
      <c r="E873" s="82">
        <v>8.68</v>
      </c>
      <c r="F873" s="83">
        <f t="shared" si="13"/>
        <v>-673.66300116112291</v>
      </c>
    </row>
    <row r="874" spans="5:6" x14ac:dyDescent="0.2">
      <c r="E874" s="82">
        <v>8.69</v>
      </c>
      <c r="F874" s="83">
        <f t="shared" si="13"/>
        <v>-674.50895191600057</v>
      </c>
    </row>
    <row r="875" spans="5:6" x14ac:dyDescent="0.2">
      <c r="E875" s="82">
        <v>8.6999999999999993</v>
      </c>
      <c r="F875" s="83">
        <f t="shared" si="13"/>
        <v>-675.35338505686047</v>
      </c>
    </row>
    <row r="876" spans="5:6" x14ac:dyDescent="0.2">
      <c r="E876" s="82">
        <v>8.7100000000000009</v>
      </c>
      <c r="F876" s="83">
        <f t="shared" si="13"/>
        <v>-676.19630457309358</v>
      </c>
    </row>
    <row r="877" spans="5:6" x14ac:dyDescent="0.2">
      <c r="E877" s="82">
        <v>8.7200000000000006</v>
      </c>
      <c r="F877" s="83">
        <f t="shared" si="13"/>
        <v>-677.03771444054951</v>
      </c>
    </row>
    <row r="878" spans="5:6" x14ac:dyDescent="0.2">
      <c r="E878" s="82">
        <v>8.73</v>
      </c>
      <c r="F878" s="83">
        <f t="shared" si="13"/>
        <v>-677.87761862159073</v>
      </c>
    </row>
    <row r="879" spans="5:6" x14ac:dyDescent="0.2">
      <c r="E879" s="82">
        <v>8.74</v>
      </c>
      <c r="F879" s="83">
        <f t="shared" si="13"/>
        <v>-678.71602106514763</v>
      </c>
    </row>
    <row r="880" spans="5:6" x14ac:dyDescent="0.2">
      <c r="E880" s="82">
        <v>8.75</v>
      </c>
      <c r="F880" s="83">
        <f t="shared" si="13"/>
        <v>-679.55292570677182</v>
      </c>
    </row>
    <row r="881" spans="5:6" x14ac:dyDescent="0.2">
      <c r="E881" s="82">
        <v>8.76</v>
      </c>
      <c r="F881" s="83">
        <f t="shared" si="13"/>
        <v>-680.38833646869125</v>
      </c>
    </row>
    <row r="882" spans="5:6" x14ac:dyDescent="0.2">
      <c r="E882" s="82">
        <v>8.77</v>
      </c>
      <c r="F882" s="83">
        <f t="shared" si="13"/>
        <v>-681.22225725986334</v>
      </c>
    </row>
    <row r="883" spans="5:6" x14ac:dyDescent="0.2">
      <c r="E883" s="82">
        <v>8.7799999999999994</v>
      </c>
      <c r="F883" s="83">
        <f t="shared" si="13"/>
        <v>-682.05469197602895</v>
      </c>
    </row>
    <row r="884" spans="5:6" x14ac:dyDescent="0.2">
      <c r="E884" s="82">
        <v>8.7899999999999991</v>
      </c>
      <c r="F884" s="83">
        <f t="shared" si="13"/>
        <v>-682.88564449976582</v>
      </c>
    </row>
    <row r="885" spans="5:6" x14ac:dyDescent="0.2">
      <c r="E885" s="82">
        <v>8.8000000000000007</v>
      </c>
      <c r="F885" s="83">
        <f t="shared" si="13"/>
        <v>-683.71511870054155</v>
      </c>
    </row>
    <row r="886" spans="5:6" x14ac:dyDescent="0.2">
      <c r="E886" s="82">
        <v>8.81</v>
      </c>
      <c r="F886" s="83">
        <f t="shared" si="13"/>
        <v>-684.54311843476626</v>
      </c>
    </row>
    <row r="887" spans="5:6" x14ac:dyDescent="0.2">
      <c r="E887" s="82">
        <v>8.82</v>
      </c>
      <c r="F887" s="83">
        <f t="shared" si="13"/>
        <v>-685.36964754584562</v>
      </c>
    </row>
    <row r="888" spans="5:6" x14ac:dyDescent="0.2">
      <c r="E888" s="82">
        <v>8.83</v>
      </c>
      <c r="F888" s="83">
        <f t="shared" si="13"/>
        <v>-686.19470986423312</v>
      </c>
    </row>
    <row r="889" spans="5:6" x14ac:dyDescent="0.2">
      <c r="E889" s="82">
        <v>8.84</v>
      </c>
      <c r="F889" s="83">
        <f t="shared" si="13"/>
        <v>-687.01830920748228</v>
      </c>
    </row>
    <row r="890" spans="5:6" x14ac:dyDescent="0.2">
      <c r="E890" s="82">
        <v>8.85</v>
      </c>
      <c r="F890" s="83">
        <f t="shared" si="13"/>
        <v>-687.84044938029831</v>
      </c>
    </row>
    <row r="891" spans="5:6" x14ac:dyDescent="0.2">
      <c r="E891" s="82">
        <v>8.86</v>
      </c>
      <c r="F891" s="83">
        <f t="shared" si="13"/>
        <v>-688.6611341745903</v>
      </c>
    </row>
    <row r="892" spans="5:6" x14ac:dyDescent="0.2">
      <c r="E892" s="82">
        <v>8.8699999999999992</v>
      </c>
      <c r="F892" s="83">
        <f t="shared" si="13"/>
        <v>-689.48036736952201</v>
      </c>
    </row>
    <row r="893" spans="5:6" x14ac:dyDescent="0.2">
      <c r="E893" s="82">
        <v>8.8800000000000008</v>
      </c>
      <c r="F893" s="83">
        <f t="shared" si="13"/>
        <v>-690.29815273156419</v>
      </c>
    </row>
    <row r="894" spans="5:6" x14ac:dyDescent="0.2">
      <c r="E894" s="82">
        <v>8.89</v>
      </c>
      <c r="F894" s="83">
        <f t="shared" si="13"/>
        <v>-691.11449401454422</v>
      </c>
    </row>
    <row r="895" spans="5:6" x14ac:dyDescent="0.2">
      <c r="E895" s="82">
        <v>8.9</v>
      </c>
      <c r="F895" s="83">
        <f t="shared" si="13"/>
        <v>-691.92939495969813</v>
      </c>
    </row>
    <row r="896" spans="5:6" x14ac:dyDescent="0.2">
      <c r="E896" s="82">
        <v>8.91</v>
      </c>
      <c r="F896" s="83">
        <f t="shared" si="13"/>
        <v>-692.74285929571988</v>
      </c>
    </row>
    <row r="897" spans="5:6" x14ac:dyDescent="0.2">
      <c r="E897" s="82">
        <v>8.92</v>
      </c>
      <c r="F897" s="83">
        <f t="shared" si="13"/>
        <v>-693.5548907388137</v>
      </c>
    </row>
    <row r="898" spans="5:6" x14ac:dyDescent="0.2">
      <c r="E898" s="82">
        <v>8.93</v>
      </c>
      <c r="F898" s="83">
        <f t="shared" si="13"/>
        <v>-694.36549299274168</v>
      </c>
    </row>
    <row r="899" spans="5:6" x14ac:dyDescent="0.2">
      <c r="E899" s="82">
        <v>8.94</v>
      </c>
      <c r="F899" s="83">
        <f t="shared" si="13"/>
        <v>-695.17466974887554</v>
      </c>
    </row>
    <row r="900" spans="5:6" x14ac:dyDescent="0.2">
      <c r="E900" s="82">
        <v>8.9499999999999993</v>
      </c>
      <c r="F900" s="83">
        <f t="shared" si="13"/>
        <v>-695.98242468624528</v>
      </c>
    </row>
    <row r="901" spans="5:6" x14ac:dyDescent="0.2">
      <c r="E901" s="82">
        <v>8.9600000000000009</v>
      </c>
      <c r="F901" s="83">
        <f t="shared" si="13"/>
        <v>-696.78876147158928</v>
      </c>
    </row>
    <row r="902" spans="5:6" x14ac:dyDescent="0.2">
      <c r="E902" s="82">
        <v>8.9700000000000006</v>
      </c>
      <c r="F902" s="83">
        <f t="shared" ref="F902:F965" si="14">NPV(E902,$C$6:$C$7)+$C$5</f>
        <v>-697.59368375940255</v>
      </c>
    </row>
    <row r="903" spans="5:6" x14ac:dyDescent="0.2">
      <c r="E903" s="82">
        <v>8.98</v>
      </c>
      <c r="F903" s="83">
        <f t="shared" si="14"/>
        <v>-698.39719519198729</v>
      </c>
    </row>
    <row r="904" spans="5:6" x14ac:dyDescent="0.2">
      <c r="E904" s="82">
        <v>8.99</v>
      </c>
      <c r="F904" s="83">
        <f t="shared" si="14"/>
        <v>-699.19929939949964</v>
      </c>
    </row>
    <row r="905" spans="5:6" x14ac:dyDescent="0.2">
      <c r="E905" s="82">
        <v>9</v>
      </c>
      <c r="F905" s="83">
        <f t="shared" si="14"/>
        <v>-700</v>
      </c>
    </row>
    <row r="906" spans="5:6" x14ac:dyDescent="0.2">
      <c r="E906" s="82">
        <v>9.01</v>
      </c>
      <c r="F906" s="83">
        <f t="shared" si="14"/>
        <v>-700.79930059950038</v>
      </c>
    </row>
    <row r="907" spans="5:6" x14ac:dyDescent="0.2">
      <c r="E907" s="82">
        <v>9.02</v>
      </c>
      <c r="F907" s="83">
        <f t="shared" si="14"/>
        <v>-701.5972047920128</v>
      </c>
    </row>
    <row r="908" spans="5:6" x14ac:dyDescent="0.2">
      <c r="E908" s="82">
        <v>9.0299999999999994</v>
      </c>
      <c r="F908" s="83">
        <f t="shared" si="14"/>
        <v>-702.39371615959692</v>
      </c>
    </row>
    <row r="909" spans="5:6" x14ac:dyDescent="0.2">
      <c r="E909" s="82">
        <v>9.0399999999999991</v>
      </c>
      <c r="F909" s="83">
        <f t="shared" si="14"/>
        <v>-703.18883827240836</v>
      </c>
    </row>
    <row r="910" spans="5:6" x14ac:dyDescent="0.2">
      <c r="E910" s="82">
        <v>9.0500000000000007</v>
      </c>
      <c r="F910" s="83">
        <f t="shared" si="14"/>
        <v>-703.98257468874533</v>
      </c>
    </row>
    <row r="911" spans="5:6" x14ac:dyDescent="0.2">
      <c r="E911" s="82">
        <v>9.06</v>
      </c>
      <c r="F911" s="83">
        <f t="shared" si="14"/>
        <v>-704.77492895509647</v>
      </c>
    </row>
    <row r="912" spans="5:6" x14ac:dyDescent="0.2">
      <c r="E912" s="82">
        <v>9.07</v>
      </c>
      <c r="F912" s="83">
        <f t="shared" si="14"/>
        <v>-705.56590460618759</v>
      </c>
    </row>
    <row r="913" spans="5:6" x14ac:dyDescent="0.2">
      <c r="E913" s="82">
        <v>9.08</v>
      </c>
      <c r="F913" s="83">
        <f t="shared" si="14"/>
        <v>-706.35550516502894</v>
      </c>
    </row>
    <row r="914" spans="5:6" x14ac:dyDescent="0.2">
      <c r="E914" s="82">
        <v>9.09</v>
      </c>
      <c r="F914" s="83">
        <f t="shared" si="14"/>
        <v>-707.14373414296119</v>
      </c>
    </row>
    <row r="915" spans="5:6" x14ac:dyDescent="0.2">
      <c r="E915" s="82">
        <v>9.1</v>
      </c>
      <c r="F915" s="83">
        <f t="shared" si="14"/>
        <v>-707.93059503970198</v>
      </c>
    </row>
    <row r="916" spans="5:6" x14ac:dyDescent="0.2">
      <c r="E916" s="82">
        <v>9.11</v>
      </c>
      <c r="F916" s="83">
        <f t="shared" si="14"/>
        <v>-708.7160913433928</v>
      </c>
    </row>
    <row r="917" spans="5:6" x14ac:dyDescent="0.2">
      <c r="E917" s="82">
        <v>9.1199999999999992</v>
      </c>
      <c r="F917" s="83">
        <f t="shared" si="14"/>
        <v>-709.500226530644</v>
      </c>
    </row>
    <row r="918" spans="5:6" x14ac:dyDescent="0.2">
      <c r="E918" s="82">
        <v>9.1300000000000008</v>
      </c>
      <c r="F918" s="83">
        <f t="shared" si="14"/>
        <v>-710.28300406658173</v>
      </c>
    </row>
    <row r="919" spans="5:6" x14ac:dyDescent="0.2">
      <c r="E919" s="82">
        <v>9.14</v>
      </c>
      <c r="F919" s="83">
        <f t="shared" si="14"/>
        <v>-711.0644274048916</v>
      </c>
    </row>
    <row r="920" spans="5:6" x14ac:dyDescent="0.2">
      <c r="E920" s="82">
        <v>9.15</v>
      </c>
      <c r="F920" s="83">
        <f t="shared" si="14"/>
        <v>-711.84449998786681</v>
      </c>
    </row>
    <row r="921" spans="5:6" x14ac:dyDescent="0.2">
      <c r="E921" s="82">
        <v>9.16</v>
      </c>
      <c r="F921" s="83">
        <f t="shared" si="14"/>
        <v>-712.62322524645049</v>
      </c>
    </row>
    <row r="922" spans="5:6" x14ac:dyDescent="0.2">
      <c r="E922" s="82">
        <v>9.17</v>
      </c>
      <c r="F922" s="83">
        <f t="shared" si="14"/>
        <v>-713.40060660028291</v>
      </c>
    </row>
    <row r="923" spans="5:6" x14ac:dyDescent="0.2">
      <c r="E923" s="82">
        <v>9.18</v>
      </c>
      <c r="F923" s="83">
        <f t="shared" si="14"/>
        <v>-714.17664745774482</v>
      </c>
    </row>
    <row r="924" spans="5:6" x14ac:dyDescent="0.2">
      <c r="E924" s="82">
        <v>9.19</v>
      </c>
      <c r="F924" s="83">
        <f t="shared" si="14"/>
        <v>-714.95135121600288</v>
      </c>
    </row>
    <row r="925" spans="5:6" x14ac:dyDescent="0.2">
      <c r="E925" s="82">
        <v>9.1999999999999993</v>
      </c>
      <c r="F925" s="83">
        <f t="shared" si="14"/>
        <v>-715.72472126105333</v>
      </c>
    </row>
    <row r="926" spans="5:6" x14ac:dyDescent="0.2">
      <c r="E926" s="82">
        <v>9.2100000000000009</v>
      </c>
      <c r="F926" s="83">
        <f t="shared" si="14"/>
        <v>-716.49676096776705</v>
      </c>
    </row>
    <row r="927" spans="5:6" x14ac:dyDescent="0.2">
      <c r="E927" s="82">
        <v>9.2200000000000006</v>
      </c>
      <c r="F927" s="83">
        <f t="shared" si="14"/>
        <v>-717.26747369993234</v>
      </c>
    </row>
    <row r="928" spans="5:6" x14ac:dyDescent="0.2">
      <c r="E928" s="82">
        <v>9.23</v>
      </c>
      <c r="F928" s="83">
        <f t="shared" si="14"/>
        <v>-718.03686281029968</v>
      </c>
    </row>
    <row r="929" spans="5:6" x14ac:dyDescent="0.2">
      <c r="E929" s="82">
        <v>9.24</v>
      </c>
      <c r="F929" s="83">
        <f t="shared" si="14"/>
        <v>-718.804931640625</v>
      </c>
    </row>
    <row r="930" spans="5:6" x14ac:dyDescent="0.2">
      <c r="E930" s="82">
        <v>9.25</v>
      </c>
      <c r="F930" s="83">
        <f t="shared" si="14"/>
        <v>-719.57168352171334</v>
      </c>
    </row>
    <row r="931" spans="5:6" x14ac:dyDescent="0.2">
      <c r="E931" s="82">
        <v>9.26</v>
      </c>
      <c r="F931" s="83">
        <f t="shared" si="14"/>
        <v>-720.33712177346115</v>
      </c>
    </row>
    <row r="932" spans="5:6" x14ac:dyDescent="0.2">
      <c r="E932" s="82">
        <v>9.27</v>
      </c>
      <c r="F932" s="83">
        <f t="shared" si="14"/>
        <v>-721.1012497049004</v>
      </c>
    </row>
    <row r="933" spans="5:6" x14ac:dyDescent="0.2">
      <c r="E933" s="82">
        <v>9.2799999999999994</v>
      </c>
      <c r="F933" s="83">
        <f t="shared" si="14"/>
        <v>-721.86407061424097</v>
      </c>
    </row>
    <row r="934" spans="5:6" x14ac:dyDescent="0.2">
      <c r="E934" s="82">
        <v>9.2899999999999991</v>
      </c>
      <c r="F934" s="83">
        <f t="shared" si="14"/>
        <v>-722.62558778891253</v>
      </c>
    </row>
    <row r="935" spans="5:6" x14ac:dyDescent="0.2">
      <c r="E935" s="82">
        <v>9.3000000000000007</v>
      </c>
      <c r="F935" s="83">
        <f t="shared" si="14"/>
        <v>-723.38580450560846</v>
      </c>
    </row>
    <row r="936" spans="5:6" x14ac:dyDescent="0.2">
      <c r="E936" s="82">
        <v>9.31</v>
      </c>
      <c r="F936" s="83">
        <f t="shared" si="14"/>
        <v>-724.14472403032653</v>
      </c>
    </row>
    <row r="937" spans="5:6" x14ac:dyDescent="0.2">
      <c r="E937" s="82">
        <v>9.32</v>
      </c>
      <c r="F937" s="83">
        <f t="shared" si="14"/>
        <v>-724.90234961841236</v>
      </c>
    </row>
    <row r="938" spans="5:6" x14ac:dyDescent="0.2">
      <c r="E938" s="82">
        <v>9.33</v>
      </c>
      <c r="F938" s="83">
        <f t="shared" si="14"/>
        <v>-725.65868451460005</v>
      </c>
    </row>
    <row r="939" spans="5:6" x14ac:dyDescent="0.2">
      <c r="E939" s="82">
        <v>9.34</v>
      </c>
      <c r="F939" s="83">
        <f t="shared" si="14"/>
        <v>-726.41373195305459</v>
      </c>
    </row>
    <row r="940" spans="5:6" x14ac:dyDescent="0.2">
      <c r="E940" s="82">
        <v>9.35</v>
      </c>
      <c r="F940" s="83">
        <f t="shared" si="14"/>
        <v>-727.16749515741321</v>
      </c>
    </row>
    <row r="941" spans="5:6" x14ac:dyDescent="0.2">
      <c r="E941" s="82">
        <v>9.36</v>
      </c>
      <c r="F941" s="83">
        <f t="shared" si="14"/>
        <v>-727.91997734082668</v>
      </c>
    </row>
    <row r="942" spans="5:6" x14ac:dyDescent="0.2">
      <c r="E942" s="82">
        <v>9.3699999999999992</v>
      </c>
      <c r="F942" s="83">
        <f t="shared" si="14"/>
        <v>-728.67118170600043</v>
      </c>
    </row>
    <row r="943" spans="5:6" x14ac:dyDescent="0.2">
      <c r="E943" s="82">
        <v>9.3800000000000008</v>
      </c>
      <c r="F943" s="83">
        <f t="shared" si="14"/>
        <v>-729.42111144523528</v>
      </c>
    </row>
    <row r="944" spans="5:6" x14ac:dyDescent="0.2">
      <c r="E944" s="82">
        <v>9.39</v>
      </c>
      <c r="F944" s="83">
        <f t="shared" si="14"/>
        <v>-730.16976974046838</v>
      </c>
    </row>
    <row r="945" spans="5:6" x14ac:dyDescent="0.2">
      <c r="E945" s="82">
        <v>9.4</v>
      </c>
      <c r="F945" s="83">
        <f t="shared" si="14"/>
        <v>-730.91715976331363</v>
      </c>
    </row>
    <row r="946" spans="5:6" x14ac:dyDescent="0.2">
      <c r="E946" s="82">
        <v>9.41</v>
      </c>
      <c r="F946" s="83">
        <f t="shared" si="14"/>
        <v>-731.66328467510277</v>
      </c>
    </row>
    <row r="947" spans="5:6" x14ac:dyDescent="0.2">
      <c r="E947" s="82">
        <v>9.42</v>
      </c>
      <c r="F947" s="83">
        <f t="shared" si="14"/>
        <v>-732.40814762692446</v>
      </c>
    </row>
    <row r="948" spans="5:6" x14ac:dyDescent="0.2">
      <c r="E948" s="82">
        <v>9.43</v>
      </c>
      <c r="F948" s="83">
        <f t="shared" si="14"/>
        <v>-733.1517517596651</v>
      </c>
    </row>
    <row r="949" spans="5:6" x14ac:dyDescent="0.2">
      <c r="E949" s="82">
        <v>9.44</v>
      </c>
      <c r="F949" s="83">
        <f t="shared" si="14"/>
        <v>-733.89410020404853</v>
      </c>
    </row>
    <row r="950" spans="5:6" x14ac:dyDescent="0.2">
      <c r="E950" s="82">
        <v>9.4499999999999993</v>
      </c>
      <c r="F950" s="83">
        <f t="shared" si="14"/>
        <v>-734.63519608067577</v>
      </c>
    </row>
    <row r="951" spans="5:6" x14ac:dyDescent="0.2">
      <c r="E951" s="82">
        <v>9.4600000000000009</v>
      </c>
      <c r="F951" s="83">
        <f t="shared" si="14"/>
        <v>-735.37504250006396</v>
      </c>
    </row>
    <row r="952" spans="5:6" x14ac:dyDescent="0.2">
      <c r="E952" s="82">
        <v>9.4700000000000006</v>
      </c>
      <c r="F952" s="83">
        <f t="shared" si="14"/>
        <v>-736.11364256268655</v>
      </c>
    </row>
    <row r="953" spans="5:6" x14ac:dyDescent="0.2">
      <c r="E953" s="82">
        <v>9.48</v>
      </c>
      <c r="F953" s="83">
        <f t="shared" si="14"/>
        <v>-736.85099935901167</v>
      </c>
    </row>
    <row r="954" spans="5:6" x14ac:dyDescent="0.2">
      <c r="E954" s="82">
        <v>9.49</v>
      </c>
      <c r="F954" s="83">
        <f t="shared" si="14"/>
        <v>-737.58711596954208</v>
      </c>
    </row>
    <row r="955" spans="5:6" x14ac:dyDescent="0.2">
      <c r="E955" s="82">
        <v>9.5</v>
      </c>
      <c r="F955" s="83">
        <f t="shared" si="14"/>
        <v>-738.32199546485265</v>
      </c>
    </row>
    <row r="956" spans="5:6" x14ac:dyDescent="0.2">
      <c r="E956" s="82">
        <v>9.51</v>
      </c>
      <c r="F956" s="83">
        <f t="shared" si="14"/>
        <v>-739.05564090563018</v>
      </c>
    </row>
    <row r="957" spans="5:6" x14ac:dyDescent="0.2">
      <c r="E957" s="82">
        <v>9.52</v>
      </c>
      <c r="F957" s="83">
        <f t="shared" si="14"/>
        <v>-739.78805534271123</v>
      </c>
    </row>
    <row r="958" spans="5:6" x14ac:dyDescent="0.2">
      <c r="E958" s="82">
        <v>9.5299999999999994</v>
      </c>
      <c r="F958" s="83">
        <f t="shared" si="14"/>
        <v>-740.51924181712093</v>
      </c>
    </row>
    <row r="959" spans="5:6" x14ac:dyDescent="0.2">
      <c r="E959" s="82">
        <v>9.5399999999999991</v>
      </c>
      <c r="F959" s="83">
        <f t="shared" si="14"/>
        <v>-741.24920336010985</v>
      </c>
    </row>
    <row r="960" spans="5:6" x14ac:dyDescent="0.2">
      <c r="E960" s="82">
        <v>9.5500000000000007</v>
      </c>
      <c r="F960" s="83">
        <f t="shared" si="14"/>
        <v>-741.97794299319435</v>
      </c>
    </row>
    <row r="961" spans="5:6" x14ac:dyDescent="0.2">
      <c r="E961" s="82">
        <v>9.56</v>
      </c>
      <c r="F961" s="83">
        <f t="shared" si="14"/>
        <v>-742.70546372819092</v>
      </c>
    </row>
    <row r="962" spans="5:6" x14ac:dyDescent="0.2">
      <c r="E962" s="82">
        <v>9.57</v>
      </c>
      <c r="F962" s="83">
        <f t="shared" si="14"/>
        <v>-743.43176856725768</v>
      </c>
    </row>
    <row r="963" spans="5:6" x14ac:dyDescent="0.2">
      <c r="E963" s="82">
        <v>9.58</v>
      </c>
      <c r="F963" s="83">
        <f t="shared" si="14"/>
        <v>-744.15686050292834</v>
      </c>
    </row>
    <row r="964" spans="5:6" x14ac:dyDescent="0.2">
      <c r="E964" s="82">
        <v>9.59</v>
      </c>
      <c r="F964" s="83">
        <f t="shared" si="14"/>
        <v>-744.88074251815226</v>
      </c>
    </row>
    <row r="965" spans="5:6" x14ac:dyDescent="0.2">
      <c r="E965" s="82">
        <v>9.6</v>
      </c>
      <c r="F965" s="83">
        <f t="shared" si="14"/>
        <v>-745.60341758632956</v>
      </c>
    </row>
    <row r="966" spans="5:6" x14ac:dyDescent="0.2">
      <c r="E966" s="82">
        <v>9.61</v>
      </c>
      <c r="F966" s="83">
        <f t="shared" ref="F966:F1005" si="15">NPV(E966,$C$6:$C$7)+$C$5</f>
        <v>-746.32488867134919</v>
      </c>
    </row>
    <row r="967" spans="5:6" x14ac:dyDescent="0.2">
      <c r="E967" s="82">
        <v>9.6199999999999992</v>
      </c>
      <c r="F967" s="83">
        <f t="shared" si="15"/>
        <v>-747.04515872762533</v>
      </c>
    </row>
    <row r="968" spans="5:6" x14ac:dyDescent="0.2">
      <c r="E968" s="82">
        <v>9.6300000000000008</v>
      </c>
      <c r="F968" s="83">
        <f t="shared" si="15"/>
        <v>-747.76423070013436</v>
      </c>
    </row>
    <row r="969" spans="5:6" x14ac:dyDescent="0.2">
      <c r="E969" s="82">
        <v>9.64</v>
      </c>
      <c r="F969" s="83">
        <f t="shared" si="15"/>
        <v>-748.48210752445027</v>
      </c>
    </row>
    <row r="970" spans="5:6" x14ac:dyDescent="0.2">
      <c r="E970" s="82">
        <v>9.65</v>
      </c>
      <c r="F970" s="83">
        <f t="shared" si="15"/>
        <v>-749.19879212678268</v>
      </c>
    </row>
    <row r="971" spans="5:6" x14ac:dyDescent="0.2">
      <c r="E971" s="82">
        <v>9.66</v>
      </c>
      <c r="F971" s="83">
        <f t="shared" si="15"/>
        <v>-749.91428742401149</v>
      </c>
    </row>
    <row r="972" spans="5:6" x14ac:dyDescent="0.2">
      <c r="E972" s="82">
        <v>9.67</v>
      </c>
      <c r="F972" s="83">
        <f t="shared" si="15"/>
        <v>-750.62859632372374</v>
      </c>
    </row>
    <row r="973" spans="5:6" x14ac:dyDescent="0.2">
      <c r="E973" s="82">
        <v>9.68</v>
      </c>
      <c r="F973" s="83">
        <f t="shared" si="15"/>
        <v>-751.34172172424917</v>
      </c>
    </row>
    <row r="974" spans="5:6" x14ac:dyDescent="0.2">
      <c r="E974" s="82">
        <v>9.69</v>
      </c>
      <c r="F974" s="83">
        <f t="shared" si="15"/>
        <v>-752.05366651469546</v>
      </c>
    </row>
    <row r="975" spans="5:6" x14ac:dyDescent="0.2">
      <c r="E975" s="82">
        <v>9.6999999999999993</v>
      </c>
      <c r="F975" s="83">
        <f t="shared" si="15"/>
        <v>-752.76443357498465</v>
      </c>
    </row>
    <row r="976" spans="5:6" x14ac:dyDescent="0.2">
      <c r="E976" s="82">
        <v>9.7100000000000009</v>
      </c>
      <c r="F976" s="83">
        <f t="shared" si="15"/>
        <v>-753.47402577588775</v>
      </c>
    </row>
    <row r="977" spans="5:6" x14ac:dyDescent="0.2">
      <c r="E977" s="82">
        <v>9.7200000000000006</v>
      </c>
      <c r="F977" s="83">
        <f t="shared" si="15"/>
        <v>-754.18244597905993</v>
      </c>
    </row>
    <row r="978" spans="5:6" x14ac:dyDescent="0.2">
      <c r="E978" s="82">
        <v>9.73</v>
      </c>
      <c r="F978" s="83">
        <f t="shared" si="15"/>
        <v>-754.8896970370763</v>
      </c>
    </row>
    <row r="979" spans="5:6" x14ac:dyDescent="0.2">
      <c r="E979" s="82">
        <v>9.74</v>
      </c>
      <c r="F979" s="83">
        <f t="shared" si="15"/>
        <v>-755.5957817934659</v>
      </c>
    </row>
    <row r="980" spans="5:6" x14ac:dyDescent="0.2">
      <c r="E980" s="82">
        <v>9.75</v>
      </c>
      <c r="F980" s="83">
        <f t="shared" si="15"/>
        <v>-756.30070308274742</v>
      </c>
    </row>
    <row r="981" spans="5:6" x14ac:dyDescent="0.2">
      <c r="E981" s="82">
        <v>9.76</v>
      </c>
      <c r="F981" s="83">
        <f t="shared" si="15"/>
        <v>-757.00446373046248</v>
      </c>
    </row>
    <row r="982" spans="5:6" x14ac:dyDescent="0.2">
      <c r="E982" s="82">
        <v>9.77</v>
      </c>
      <c r="F982" s="83">
        <f t="shared" si="15"/>
        <v>-757.70706655321146</v>
      </c>
    </row>
    <row r="983" spans="5:6" x14ac:dyDescent="0.2">
      <c r="E983" s="82">
        <v>9.7799999999999994</v>
      </c>
      <c r="F983" s="83">
        <f t="shared" si="15"/>
        <v>-758.4085143586866</v>
      </c>
    </row>
    <row r="984" spans="5:6" x14ac:dyDescent="0.2">
      <c r="E984" s="82">
        <v>9.7899999999999991</v>
      </c>
      <c r="F984" s="83">
        <f t="shared" si="15"/>
        <v>-759.10880994570698</v>
      </c>
    </row>
    <row r="985" spans="5:6" x14ac:dyDescent="0.2">
      <c r="E985" s="82">
        <v>9.8000000000000007</v>
      </c>
      <c r="F985" s="83">
        <f t="shared" si="15"/>
        <v>-759.80795610425241</v>
      </c>
    </row>
    <row r="986" spans="5:6" x14ac:dyDescent="0.2">
      <c r="E986" s="82">
        <v>9.81</v>
      </c>
      <c r="F986" s="83">
        <f t="shared" si="15"/>
        <v>-760.5059556154963</v>
      </c>
    </row>
    <row r="987" spans="5:6" x14ac:dyDescent="0.2">
      <c r="E987" s="82">
        <v>9.82</v>
      </c>
      <c r="F987" s="83">
        <f t="shared" si="15"/>
        <v>-761.20281125184079</v>
      </c>
    </row>
    <row r="988" spans="5:6" x14ac:dyDescent="0.2">
      <c r="E988" s="82">
        <v>9.83</v>
      </c>
      <c r="F988" s="83">
        <f t="shared" si="15"/>
        <v>-761.89852577694899</v>
      </c>
    </row>
    <row r="989" spans="5:6" x14ac:dyDescent="0.2">
      <c r="E989" s="82">
        <v>9.84</v>
      </c>
      <c r="F989" s="83">
        <f t="shared" si="15"/>
        <v>-762.59310194577961</v>
      </c>
    </row>
    <row r="990" spans="5:6" x14ac:dyDescent="0.2">
      <c r="E990" s="82">
        <v>9.85</v>
      </c>
      <c r="F990" s="83">
        <f t="shared" si="15"/>
        <v>-763.28654250461886</v>
      </c>
    </row>
    <row r="991" spans="5:6" x14ac:dyDescent="0.2">
      <c r="E991" s="82">
        <v>9.86</v>
      </c>
      <c r="F991" s="83">
        <f t="shared" si="15"/>
        <v>-763.9788501911147</v>
      </c>
    </row>
    <row r="992" spans="5:6" x14ac:dyDescent="0.2">
      <c r="E992" s="82">
        <v>9.8699999999999992</v>
      </c>
      <c r="F992" s="83">
        <f t="shared" si="15"/>
        <v>-764.67002773430909</v>
      </c>
    </row>
    <row r="993" spans="5:6" x14ac:dyDescent="0.2">
      <c r="E993" s="82">
        <v>9.8800000000000008</v>
      </c>
      <c r="F993" s="83">
        <f t="shared" si="15"/>
        <v>-765.36007785467132</v>
      </c>
    </row>
    <row r="994" spans="5:6" x14ac:dyDescent="0.2">
      <c r="E994" s="82">
        <v>9.89</v>
      </c>
      <c r="F994" s="83">
        <f t="shared" si="15"/>
        <v>-766.04900326412974</v>
      </c>
    </row>
    <row r="995" spans="5:6" x14ac:dyDescent="0.2">
      <c r="E995" s="82">
        <v>9.9</v>
      </c>
      <c r="F995" s="83">
        <f t="shared" si="15"/>
        <v>-766.73680666610551</v>
      </c>
    </row>
    <row r="996" spans="5:6" x14ac:dyDescent="0.2">
      <c r="E996" s="82">
        <v>9.91</v>
      </c>
      <c r="F996" s="83">
        <f t="shared" si="15"/>
        <v>-767.42349075554432</v>
      </c>
    </row>
    <row r="997" spans="5:6" x14ac:dyDescent="0.2">
      <c r="E997" s="82">
        <v>9.92</v>
      </c>
      <c r="F997" s="83">
        <f t="shared" si="15"/>
        <v>-768.10905821894835</v>
      </c>
    </row>
    <row r="998" spans="5:6" x14ac:dyDescent="0.2">
      <c r="E998" s="82">
        <v>9.93</v>
      </c>
      <c r="F998" s="83">
        <f t="shared" si="15"/>
        <v>-768.79351173440898</v>
      </c>
    </row>
    <row r="999" spans="5:6" x14ac:dyDescent="0.2">
      <c r="E999" s="82">
        <v>9.94</v>
      </c>
      <c r="F999" s="83">
        <f t="shared" si="15"/>
        <v>-769.47685397163843</v>
      </c>
    </row>
    <row r="1000" spans="5:6" x14ac:dyDescent="0.2">
      <c r="E1000" s="82">
        <v>9.9499999999999993</v>
      </c>
      <c r="F1000" s="83">
        <f t="shared" si="15"/>
        <v>-770.15908759200181</v>
      </c>
    </row>
    <row r="1001" spans="5:6" x14ac:dyDescent="0.2">
      <c r="E1001" s="82">
        <v>9.9600000000000009</v>
      </c>
      <c r="F1001" s="83">
        <f t="shared" si="15"/>
        <v>-770.84021524854825</v>
      </c>
    </row>
    <row r="1002" spans="5:6" x14ac:dyDescent="0.2">
      <c r="E1002" s="82">
        <v>9.9700000000000006</v>
      </c>
      <c r="F1002" s="83">
        <f t="shared" si="15"/>
        <v>-771.52023958604263</v>
      </c>
    </row>
    <row r="1003" spans="5:6" x14ac:dyDescent="0.2">
      <c r="E1003" s="82">
        <v>9.98</v>
      </c>
      <c r="F1003" s="83">
        <f t="shared" si="15"/>
        <v>-772.1991632409979</v>
      </c>
    </row>
    <row r="1004" spans="5:6" x14ac:dyDescent="0.2">
      <c r="E1004" s="82">
        <v>9.9900000000000109</v>
      </c>
      <c r="F1004" s="83">
        <f t="shared" si="15"/>
        <v>-772.87698884170572</v>
      </c>
    </row>
    <row r="1005" spans="5:6" ht="13.5" thickBot="1" x14ac:dyDescent="0.25">
      <c r="E1005" s="88">
        <v>10</v>
      </c>
      <c r="F1005" s="89">
        <f t="shared" si="15"/>
        <v>-773.55371900826458</v>
      </c>
    </row>
  </sheetData>
  <mergeCells count="1">
    <mergeCell ref="B2:K2"/>
  </mergeCells>
  <phoneticPr fontId="2" type="noConversion"/>
  <pageMargins left="0.75" right="0.75" top="1" bottom="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5"/>
  <sheetViews>
    <sheetView showGridLines="0" workbookViewId="0"/>
  </sheetViews>
  <sheetFormatPr baseColWidth="10" defaultRowHeight="12.75" x14ac:dyDescent="0.2"/>
  <cols>
    <col min="1" max="1" width="2.42578125" style="2" customWidth="1"/>
    <col min="2" max="16384" width="11.42578125" style="2"/>
  </cols>
  <sheetData>
    <row r="1" spans="2:5" ht="13.5" thickBot="1" x14ac:dyDescent="0.25"/>
    <row r="2" spans="2:5" ht="24" customHeight="1" thickBot="1" x14ac:dyDescent="0.4">
      <c r="B2" s="90" t="s">
        <v>42</v>
      </c>
      <c r="C2" s="91"/>
      <c r="D2" s="91"/>
      <c r="E2" s="92"/>
    </row>
    <row r="6" spans="2:5" x14ac:dyDescent="0.2">
      <c r="B6" s="93" t="s">
        <v>1</v>
      </c>
      <c r="C6" s="93" t="s">
        <v>2</v>
      </c>
    </row>
    <row r="7" spans="2:5" x14ac:dyDescent="0.2">
      <c r="B7" s="94">
        <v>0</v>
      </c>
      <c r="C7" s="94">
        <v>-17</v>
      </c>
    </row>
    <row r="8" spans="2:5" x14ac:dyDescent="0.2">
      <c r="B8" s="94">
        <v>1</v>
      </c>
      <c r="C8" s="94">
        <v>20</v>
      </c>
    </row>
    <row r="9" spans="2:5" x14ac:dyDescent="0.2">
      <c r="B9" s="94">
        <v>2</v>
      </c>
      <c r="C9" s="94">
        <v>20</v>
      </c>
    </row>
    <row r="10" spans="2:5" x14ac:dyDescent="0.2">
      <c r="B10" s="94">
        <v>3</v>
      </c>
      <c r="C10" s="94">
        <v>15</v>
      </c>
    </row>
    <row r="11" spans="2:5" x14ac:dyDescent="0.2">
      <c r="B11" s="94">
        <v>4</v>
      </c>
      <c r="C11" s="94">
        <v>-40</v>
      </c>
    </row>
    <row r="14" spans="2:5" x14ac:dyDescent="0.2">
      <c r="B14" s="94" t="s">
        <v>18</v>
      </c>
      <c r="C14" s="95">
        <f>IRR($C$7:$C$11,4%)</f>
        <v>4.3525473328596354E-2</v>
      </c>
    </row>
    <row r="15" spans="2:5" x14ac:dyDescent="0.2">
      <c r="B15" s="94" t="s">
        <v>19</v>
      </c>
      <c r="C15" s="95">
        <f>IRR($C$7:$C$11,70%)</f>
        <v>0.69445185378638508</v>
      </c>
    </row>
  </sheetData>
  <mergeCells count="1">
    <mergeCell ref="B2:E2"/>
  </mergeCells>
  <phoneticPr fontId="2" type="noConversion"/>
  <pageMargins left="0.75" right="0.75" top="1" bottom="1"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07"/>
  <sheetViews>
    <sheetView showGridLines="0" workbookViewId="0">
      <selection activeCell="Q7" sqref="Q7"/>
    </sheetView>
  </sheetViews>
  <sheetFormatPr baseColWidth="10" defaultRowHeight="12.75" x14ac:dyDescent="0.2"/>
  <cols>
    <col min="1" max="1" width="1.5703125" style="2" customWidth="1"/>
    <col min="2" max="2" width="4.5703125" style="2" bestFit="1" customWidth="1"/>
    <col min="3" max="3" width="10.85546875" style="2" bestFit="1" customWidth="1"/>
    <col min="4" max="4" width="3.28515625" style="2" customWidth="1"/>
    <col min="5" max="5" width="7.28515625" style="2" bestFit="1" customWidth="1"/>
    <col min="6" max="6" width="11.28515625" style="2" bestFit="1" customWidth="1"/>
    <col min="7" max="7" width="2.7109375" style="2" customWidth="1"/>
    <col min="8" max="8" width="4.5703125" style="2" bestFit="1" customWidth="1"/>
    <col min="9" max="9" width="10.28515625" style="2" bestFit="1" customWidth="1"/>
    <col min="10" max="10" width="10.85546875" style="2" bestFit="1" customWidth="1"/>
    <col min="11" max="11" width="3" style="2" customWidth="1"/>
    <col min="12" max="12" width="11.42578125" style="2"/>
    <col min="13" max="13" width="13.42578125" style="2" customWidth="1"/>
    <col min="14" max="14" width="11.7109375" style="2" bestFit="1" customWidth="1"/>
    <col min="15" max="16384" width="11.42578125" style="2"/>
  </cols>
  <sheetData>
    <row r="1" spans="1:14" ht="13.5" thickBot="1" x14ac:dyDescent="0.25"/>
    <row r="2" spans="1:14" ht="14.25" thickTop="1" thickBot="1" x14ac:dyDescent="0.25">
      <c r="A2" s="87"/>
      <c r="B2" s="111" t="s">
        <v>21</v>
      </c>
      <c r="C2" s="112"/>
      <c r="D2" s="112"/>
      <c r="E2" s="113"/>
      <c r="F2" s="87"/>
      <c r="I2" s="123" t="s">
        <v>18</v>
      </c>
      <c r="J2" s="124">
        <f>IRR($C$7:$C$27,E10)</f>
        <v>1.8763312489919803E-2</v>
      </c>
    </row>
    <row r="3" spans="1:14" ht="13.5" thickBot="1" x14ac:dyDescent="0.25">
      <c r="B3" s="114"/>
      <c r="C3" s="115"/>
      <c r="D3" s="115"/>
      <c r="E3" s="116"/>
      <c r="I3" s="123" t="s">
        <v>19</v>
      </c>
      <c r="J3" s="124">
        <f>IRR($C$7:$C$27,E26)</f>
        <v>9.6145179107435697E-2</v>
      </c>
      <c r="L3" s="96" t="s">
        <v>22</v>
      </c>
      <c r="M3" s="97"/>
      <c r="N3" s="98">
        <v>0.08</v>
      </c>
    </row>
    <row r="4" spans="1:14" ht="14.25" thickTop="1" thickBot="1" x14ac:dyDescent="0.25">
      <c r="I4" s="123" t="s">
        <v>20</v>
      </c>
      <c r="J4" s="124">
        <f>IRR($C$7:$C$27,E88)</f>
        <v>0.40127092191828573</v>
      </c>
      <c r="L4" s="99" t="s">
        <v>23</v>
      </c>
      <c r="M4" s="100"/>
      <c r="N4" s="101">
        <v>0.1</v>
      </c>
    </row>
    <row r="5" spans="1:14" ht="13.5" thickBot="1" x14ac:dyDescent="0.25"/>
    <row r="6" spans="1:14" ht="13.5" thickBot="1" x14ac:dyDescent="0.25">
      <c r="B6" s="117" t="s">
        <v>1</v>
      </c>
      <c r="C6" s="117" t="s">
        <v>2</v>
      </c>
      <c r="E6" s="121" t="s">
        <v>16</v>
      </c>
      <c r="F6" s="117" t="s">
        <v>4</v>
      </c>
      <c r="H6" s="117" t="s">
        <v>1</v>
      </c>
      <c r="I6" s="117" t="s">
        <v>26</v>
      </c>
      <c r="J6" s="117" t="s">
        <v>25</v>
      </c>
      <c r="L6" s="102" t="s">
        <v>24</v>
      </c>
      <c r="M6" s="103"/>
      <c r="N6" s="104">
        <f>MIRR(C7:C27,N3,N4)</f>
        <v>9.3497937296931122E-2</v>
      </c>
    </row>
    <row r="7" spans="1:14" x14ac:dyDescent="0.2">
      <c r="B7" s="118">
        <v>0</v>
      </c>
      <c r="C7" s="119">
        <v>-15000</v>
      </c>
      <c r="E7" s="122">
        <v>0</v>
      </c>
      <c r="F7" s="120">
        <f t="shared" ref="F7:F70" si="0">NPV(E7,$C$8:$C$27)+$C$7</f>
        <v>1489</v>
      </c>
      <c r="H7" s="118">
        <v>0</v>
      </c>
      <c r="I7" s="119">
        <f>IF(C7&gt;0,C7,0)</f>
        <v>0</v>
      </c>
      <c r="J7" s="119">
        <f>IF(C7&lt;0,C7,)</f>
        <v>-15000</v>
      </c>
    </row>
    <row r="8" spans="1:14" ht="13.5" thickBot="1" x14ac:dyDescent="0.25">
      <c r="B8" s="118">
        <v>1</v>
      </c>
      <c r="C8" s="120">
        <v>10229</v>
      </c>
      <c r="E8" s="122">
        <v>5.0000000000000001E-3</v>
      </c>
      <c r="F8" s="120">
        <f t="shared" si="0"/>
        <v>967.74144206383426</v>
      </c>
      <c r="H8" s="118">
        <v>1</v>
      </c>
      <c r="I8" s="119">
        <f t="shared" ref="I8:I27" si="1">IF(C8&gt;0,C8,0)</f>
        <v>10229</v>
      </c>
      <c r="J8" s="119">
        <f t="shared" ref="J8:J27" si="2">IF(C8&lt;0,C8,)</f>
        <v>0</v>
      </c>
    </row>
    <row r="9" spans="1:14" x14ac:dyDescent="0.2">
      <c r="B9" s="118">
        <v>2</v>
      </c>
      <c r="C9" s="120">
        <v>9609</v>
      </c>
      <c r="E9" s="122">
        <v>0.01</v>
      </c>
      <c r="F9" s="120">
        <f t="shared" si="0"/>
        <v>544.54787800815393</v>
      </c>
      <c r="H9" s="118">
        <v>2</v>
      </c>
      <c r="I9" s="119">
        <f t="shared" si="1"/>
        <v>9609</v>
      </c>
      <c r="J9" s="119">
        <f t="shared" si="2"/>
        <v>0</v>
      </c>
      <c r="L9" s="105" t="s">
        <v>27</v>
      </c>
      <c r="M9" s="106"/>
      <c r="N9" s="107">
        <f>-(NPV(N3,J8:J27)+J7)</f>
        <v>56285.265705156155</v>
      </c>
    </row>
    <row r="10" spans="1:14" ht="13.5" thickBot="1" x14ac:dyDescent="0.25">
      <c r="B10" s="118">
        <v>3</v>
      </c>
      <c r="C10" s="120">
        <v>15004</v>
      </c>
      <c r="E10" s="122">
        <v>1.4999999999999999E-2</v>
      </c>
      <c r="F10" s="120">
        <f t="shared" si="0"/>
        <v>206.05729446905207</v>
      </c>
      <c r="H10" s="118">
        <v>3</v>
      </c>
      <c r="I10" s="119">
        <f t="shared" si="1"/>
        <v>15004</v>
      </c>
      <c r="J10" s="119">
        <f t="shared" si="2"/>
        <v>0</v>
      </c>
      <c r="L10" s="108" t="s">
        <v>28</v>
      </c>
      <c r="M10" s="109"/>
      <c r="N10" s="110">
        <f>NPV(N4,I8:I27)*(1+N4)^20</f>
        <v>336321.0758399131</v>
      </c>
    </row>
    <row r="11" spans="1:14" ht="13.5" thickBot="1" x14ac:dyDescent="0.25">
      <c r="B11" s="118">
        <v>4</v>
      </c>
      <c r="C11" s="120">
        <v>3774</v>
      </c>
      <c r="E11" s="122">
        <v>0.02</v>
      </c>
      <c r="F11" s="120">
        <f t="shared" si="0"/>
        <v>-59.464056210768831</v>
      </c>
      <c r="H11" s="118">
        <v>4</v>
      </c>
      <c r="I11" s="119">
        <f t="shared" si="1"/>
        <v>3774</v>
      </c>
      <c r="J11" s="119">
        <f t="shared" si="2"/>
        <v>0</v>
      </c>
    </row>
    <row r="12" spans="1:14" ht="13.5" thickBot="1" x14ac:dyDescent="0.25">
      <c r="B12" s="118">
        <v>5</v>
      </c>
      <c r="C12" s="120">
        <v>-9709</v>
      </c>
      <c r="E12" s="122">
        <v>2.5000000000000001E-2</v>
      </c>
      <c r="F12" s="120">
        <f t="shared" si="0"/>
        <v>-262.31466204610297</v>
      </c>
      <c r="H12" s="118">
        <v>5</v>
      </c>
      <c r="I12" s="119">
        <f t="shared" si="1"/>
        <v>0</v>
      </c>
      <c r="J12" s="119">
        <f t="shared" si="2"/>
        <v>-9709</v>
      </c>
      <c r="L12" s="102" t="s">
        <v>24</v>
      </c>
      <c r="M12" s="103"/>
      <c r="N12" s="104">
        <f>RATE(20,,-N9,N10)</f>
        <v>9.3497937296931191E-2</v>
      </c>
    </row>
    <row r="13" spans="1:14" x14ac:dyDescent="0.2">
      <c r="B13" s="118">
        <v>6</v>
      </c>
      <c r="C13" s="120">
        <v>-18097</v>
      </c>
      <c r="E13" s="122">
        <v>0.03</v>
      </c>
      <c r="F13" s="120">
        <f t="shared" si="0"/>
        <v>-411.52779322151946</v>
      </c>
      <c r="H13" s="118">
        <v>6</v>
      </c>
      <c r="I13" s="119">
        <f t="shared" si="1"/>
        <v>0</v>
      </c>
      <c r="J13" s="119">
        <f t="shared" si="2"/>
        <v>-18097</v>
      </c>
    </row>
    <row r="14" spans="1:14" x14ac:dyDescent="0.2">
      <c r="B14" s="118">
        <v>7</v>
      </c>
      <c r="C14" s="120">
        <v>4217</v>
      </c>
      <c r="E14" s="122">
        <v>3.5000000000000003E-2</v>
      </c>
      <c r="F14" s="120">
        <f t="shared" si="0"/>
        <v>-515.02135926809206</v>
      </c>
      <c r="H14" s="118">
        <v>7</v>
      </c>
      <c r="I14" s="119">
        <f t="shared" si="1"/>
        <v>4217</v>
      </c>
      <c r="J14" s="119">
        <f t="shared" si="2"/>
        <v>0</v>
      </c>
    </row>
    <row r="15" spans="1:14" x14ac:dyDescent="0.2">
      <c r="B15" s="118">
        <v>8</v>
      </c>
      <c r="C15" s="120">
        <v>18298</v>
      </c>
      <c r="E15" s="122">
        <v>0.04</v>
      </c>
      <c r="F15" s="120">
        <f t="shared" si="0"/>
        <v>-579.73001684419978</v>
      </c>
      <c r="H15" s="118">
        <v>8</v>
      </c>
      <c r="I15" s="119">
        <f t="shared" si="1"/>
        <v>18298</v>
      </c>
      <c r="J15" s="119">
        <f t="shared" si="2"/>
        <v>0</v>
      </c>
    </row>
    <row r="16" spans="1:14" x14ac:dyDescent="0.2">
      <c r="B16" s="118">
        <v>9</v>
      </c>
      <c r="C16" s="120">
        <v>-12041</v>
      </c>
      <c r="E16" s="122">
        <v>4.4999999999999998E-2</v>
      </c>
      <c r="F16" s="120">
        <f t="shared" si="0"/>
        <v>-611.7216627768139</v>
      </c>
      <c r="H16" s="118">
        <v>9</v>
      </c>
      <c r="I16" s="119">
        <f t="shared" si="1"/>
        <v>0</v>
      </c>
      <c r="J16" s="119">
        <f t="shared" si="2"/>
        <v>-12041</v>
      </c>
    </row>
    <row r="17" spans="2:10" x14ac:dyDescent="0.2">
      <c r="B17" s="118">
        <v>10</v>
      </c>
      <c r="C17" s="120">
        <v>-10</v>
      </c>
      <c r="E17" s="122">
        <v>0.05</v>
      </c>
      <c r="F17" s="120">
        <f t="shared" si="0"/>
        <v>-616.30018450962598</v>
      </c>
      <c r="H17" s="118">
        <v>10</v>
      </c>
      <c r="I17" s="119">
        <f t="shared" si="1"/>
        <v>0</v>
      </c>
      <c r="J17" s="119">
        <f t="shared" si="2"/>
        <v>-10</v>
      </c>
    </row>
    <row r="18" spans="2:10" x14ac:dyDescent="0.2">
      <c r="B18" s="118">
        <v>11</v>
      </c>
      <c r="C18" s="120">
        <v>-7500</v>
      </c>
      <c r="E18" s="122">
        <v>5.5E-2</v>
      </c>
      <c r="F18" s="120">
        <f t="shared" si="0"/>
        <v>-598.0961107104813</v>
      </c>
      <c r="H18" s="118">
        <v>11</v>
      </c>
      <c r="I18" s="119">
        <f t="shared" si="1"/>
        <v>0</v>
      </c>
      <c r="J18" s="119">
        <f t="shared" si="2"/>
        <v>-7500</v>
      </c>
    </row>
    <row r="19" spans="2:10" x14ac:dyDescent="0.2">
      <c r="B19" s="118">
        <v>12</v>
      </c>
      <c r="C19" s="120">
        <v>-11855</v>
      </c>
      <c r="E19" s="122">
        <v>0.06</v>
      </c>
      <c r="F19" s="120">
        <f t="shared" si="0"/>
        <v>-561.14660422275483</v>
      </c>
      <c r="H19" s="118">
        <v>12</v>
      </c>
      <c r="I19" s="119">
        <f t="shared" si="1"/>
        <v>0</v>
      </c>
      <c r="J19" s="119">
        <f t="shared" si="2"/>
        <v>-11855</v>
      </c>
    </row>
    <row r="20" spans="2:10" x14ac:dyDescent="0.2">
      <c r="B20" s="118">
        <v>13</v>
      </c>
      <c r="C20" s="120">
        <v>-12070</v>
      </c>
      <c r="E20" s="122">
        <v>6.5000000000000002E-2</v>
      </c>
      <c r="F20" s="120">
        <f t="shared" si="0"/>
        <v>-508.96606408111984</v>
      </c>
      <c r="H20" s="118">
        <v>13</v>
      </c>
      <c r="I20" s="119">
        <f t="shared" si="1"/>
        <v>0</v>
      </c>
      <c r="J20" s="119">
        <f t="shared" si="2"/>
        <v>-12070</v>
      </c>
    </row>
    <row r="21" spans="2:10" x14ac:dyDescent="0.2">
      <c r="B21" s="118">
        <v>14</v>
      </c>
      <c r="C21" s="120">
        <v>-6349</v>
      </c>
      <c r="E21" s="122">
        <v>7.0000000000000007E-2</v>
      </c>
      <c r="F21" s="120">
        <f t="shared" si="0"/>
        <v>-444.60844972760606</v>
      </c>
      <c r="H21" s="118">
        <v>14</v>
      </c>
      <c r="I21" s="119">
        <f t="shared" si="1"/>
        <v>0</v>
      </c>
      <c r="J21" s="119">
        <f t="shared" si="2"/>
        <v>-6349</v>
      </c>
    </row>
    <row r="22" spans="2:10" x14ac:dyDescent="0.2">
      <c r="B22" s="118">
        <v>15</v>
      </c>
      <c r="C22" s="120">
        <v>13570</v>
      </c>
      <c r="E22" s="122">
        <v>7.4999999999999997E-2</v>
      </c>
      <c r="F22" s="120">
        <f t="shared" si="0"/>
        <v>-370.72230605524419</v>
      </c>
      <c r="H22" s="118">
        <v>15</v>
      </c>
      <c r="I22" s="119">
        <f t="shared" si="1"/>
        <v>13570</v>
      </c>
      <c r="J22" s="119">
        <f t="shared" si="2"/>
        <v>0</v>
      </c>
    </row>
    <row r="23" spans="2:10" x14ac:dyDescent="0.2">
      <c r="B23" s="118">
        <v>16</v>
      </c>
      <c r="C23" s="120">
        <v>377</v>
      </c>
      <c r="E23" s="122">
        <v>0.08</v>
      </c>
      <c r="F23" s="120">
        <f t="shared" si="0"/>
        <v>-289.59935004356885</v>
      </c>
      <c r="H23" s="118">
        <v>16</v>
      </c>
      <c r="I23" s="119">
        <f t="shared" si="1"/>
        <v>377</v>
      </c>
      <c r="J23" s="119">
        <f t="shared" si="2"/>
        <v>0</v>
      </c>
    </row>
    <row r="24" spans="2:10" x14ac:dyDescent="0.2">
      <c r="B24" s="118">
        <v>17</v>
      </c>
      <c r="C24" s="120">
        <v>-10068</v>
      </c>
      <c r="E24" s="122">
        <v>8.5000000000000006E-2</v>
      </c>
      <c r="F24" s="120">
        <f t="shared" si="0"/>
        <v>-203.21737641848085</v>
      </c>
      <c r="H24" s="118">
        <v>17</v>
      </c>
      <c r="I24" s="119">
        <f t="shared" si="1"/>
        <v>0</v>
      </c>
      <c r="J24" s="119">
        <f t="shared" si="2"/>
        <v>-10068</v>
      </c>
    </row>
    <row r="25" spans="2:10" x14ac:dyDescent="0.2">
      <c r="B25" s="118">
        <v>18</v>
      </c>
      <c r="C25" s="120">
        <v>16642</v>
      </c>
      <c r="E25" s="122">
        <v>0.09</v>
      </c>
      <c r="F25" s="120">
        <f t="shared" si="0"/>
        <v>-113.27814912997565</v>
      </c>
      <c r="H25" s="118">
        <v>18</v>
      </c>
      <c r="I25" s="119">
        <f t="shared" si="1"/>
        <v>16642</v>
      </c>
      <c r="J25" s="119">
        <f t="shared" si="2"/>
        <v>0</v>
      </c>
    </row>
    <row r="26" spans="2:10" x14ac:dyDescent="0.2">
      <c r="B26" s="118">
        <v>19</v>
      </c>
      <c r="C26" s="120">
        <v>1609</v>
      </c>
      <c r="E26" s="122">
        <v>9.5000000000000001E-2</v>
      </c>
      <c r="F26" s="120">
        <f t="shared" si="0"/>
        <v>-21.240865896208561</v>
      </c>
      <c r="H26" s="118">
        <v>19</v>
      </c>
      <c r="I26" s="119">
        <f t="shared" si="1"/>
        <v>1609</v>
      </c>
      <c r="J26" s="119">
        <f t="shared" si="2"/>
        <v>0</v>
      </c>
    </row>
    <row r="27" spans="2:10" x14ac:dyDescent="0.2">
      <c r="B27" s="118">
        <v>20</v>
      </c>
      <c r="C27" s="120">
        <v>10859</v>
      </c>
      <c r="E27" s="122">
        <v>0.1</v>
      </c>
      <c r="F27" s="120">
        <f t="shared" si="0"/>
        <v>71.648286781481147</v>
      </c>
      <c r="H27" s="118">
        <v>20</v>
      </c>
      <c r="I27" s="119">
        <f t="shared" si="1"/>
        <v>10859</v>
      </c>
      <c r="J27" s="119">
        <f t="shared" si="2"/>
        <v>0</v>
      </c>
    </row>
    <row r="28" spans="2:10" x14ac:dyDescent="0.2">
      <c r="E28" s="122">
        <v>0.105</v>
      </c>
      <c r="F28" s="120">
        <f t="shared" si="0"/>
        <v>164.33003208311857</v>
      </c>
    </row>
    <row r="29" spans="2:10" x14ac:dyDescent="0.2">
      <c r="E29" s="122">
        <v>0.11</v>
      </c>
      <c r="F29" s="120">
        <f t="shared" si="0"/>
        <v>255.90895268959321</v>
      </c>
    </row>
    <row r="30" spans="2:10" x14ac:dyDescent="0.2">
      <c r="E30" s="122">
        <v>0.115</v>
      </c>
      <c r="F30" s="120">
        <f t="shared" si="0"/>
        <v>345.63313724715044</v>
      </c>
    </row>
    <row r="31" spans="2:10" x14ac:dyDescent="0.2">
      <c r="E31" s="122">
        <v>0.12</v>
      </c>
      <c r="F31" s="120">
        <f t="shared" si="0"/>
        <v>432.87621047924767</v>
      </c>
    </row>
    <row r="32" spans="2:10" x14ac:dyDescent="0.2">
      <c r="E32" s="122">
        <v>0.125</v>
      </c>
      <c r="F32" s="120">
        <f t="shared" si="0"/>
        <v>517.12147065715544</v>
      </c>
    </row>
    <row r="33" spans="5:6" x14ac:dyDescent="0.2">
      <c r="E33" s="122">
        <v>0.13</v>
      </c>
      <c r="F33" s="120">
        <f t="shared" si="0"/>
        <v>597.94789046333244</v>
      </c>
    </row>
    <row r="34" spans="5:6" x14ac:dyDescent="0.2">
      <c r="E34" s="122">
        <v>0.13500000000000001</v>
      </c>
      <c r="F34" s="120">
        <f t="shared" si="0"/>
        <v>675.01776575297481</v>
      </c>
    </row>
    <row r="35" spans="5:6" x14ac:dyDescent="0.2">
      <c r="E35" s="122">
        <v>0.14000000000000001</v>
      </c>
      <c r="F35" s="120">
        <f t="shared" si="0"/>
        <v>748.06582180829173</v>
      </c>
    </row>
    <row r="36" spans="5:6" x14ac:dyDescent="0.2">
      <c r="E36" s="122">
        <v>0.14499999999999999</v>
      </c>
      <c r="F36" s="120">
        <f t="shared" si="0"/>
        <v>816.88960879926344</v>
      </c>
    </row>
    <row r="37" spans="5:6" x14ac:dyDescent="0.2">
      <c r="E37" s="122">
        <v>0.15</v>
      </c>
      <c r="F37" s="120">
        <f t="shared" si="0"/>
        <v>881.34103767146189</v>
      </c>
    </row>
    <row r="38" spans="5:6" x14ac:dyDescent="0.2">
      <c r="E38" s="122">
        <v>0.155</v>
      </c>
      <c r="F38" s="120">
        <f t="shared" si="0"/>
        <v>941.3189248925537</v>
      </c>
    </row>
    <row r="39" spans="5:6" x14ac:dyDescent="0.2">
      <c r="E39" s="122">
        <v>0.16</v>
      </c>
      <c r="F39" s="120">
        <f t="shared" si="0"/>
        <v>996.76242967971302</v>
      </c>
    </row>
    <row r="40" spans="5:6" x14ac:dyDescent="0.2">
      <c r="E40" s="122">
        <v>0.16500000000000001</v>
      </c>
      <c r="F40" s="120">
        <f t="shared" si="0"/>
        <v>1047.6452807423866</v>
      </c>
    </row>
    <row r="41" spans="5:6" x14ac:dyDescent="0.2">
      <c r="E41" s="122">
        <v>0.17</v>
      </c>
      <c r="F41" s="120">
        <f t="shared" si="0"/>
        <v>1093.9707014211999</v>
      </c>
    </row>
    <row r="42" spans="5:6" x14ac:dyDescent="0.2">
      <c r="E42" s="122">
        <v>0.17499999999999999</v>
      </c>
      <c r="F42" s="120">
        <f t="shared" si="0"/>
        <v>1135.7669525711935</v>
      </c>
    </row>
    <row r="43" spans="5:6" x14ac:dyDescent="0.2">
      <c r="E43" s="122">
        <v>0.18</v>
      </c>
      <c r="F43" s="120">
        <f t="shared" si="0"/>
        <v>1173.083421788484</v>
      </c>
    </row>
    <row r="44" spans="5:6" x14ac:dyDescent="0.2">
      <c r="E44" s="122">
        <v>0.185</v>
      </c>
      <c r="F44" s="120">
        <f t="shared" si="0"/>
        <v>1205.9871957591986</v>
      </c>
    </row>
    <row r="45" spans="5:6" x14ac:dyDescent="0.2">
      <c r="E45" s="122">
        <v>0.19</v>
      </c>
      <c r="F45" s="120">
        <f t="shared" si="0"/>
        <v>1234.5600597434586</v>
      </c>
    </row>
    <row r="46" spans="5:6" x14ac:dyDescent="0.2">
      <c r="E46" s="122">
        <v>0.19500000000000001</v>
      </c>
      <c r="F46" s="120">
        <f t="shared" si="0"/>
        <v>1258.8958746069748</v>
      </c>
    </row>
    <row r="47" spans="5:6" x14ac:dyDescent="0.2">
      <c r="E47" s="122">
        <v>0.2</v>
      </c>
      <c r="F47" s="120">
        <f t="shared" si="0"/>
        <v>1279.0982874762976</v>
      </c>
    </row>
    <row r="48" spans="5:6" x14ac:dyDescent="0.2">
      <c r="E48" s="122">
        <v>0.20499999999999999</v>
      </c>
      <c r="F48" s="120">
        <f t="shared" si="0"/>
        <v>1295.2787371067789</v>
      </c>
    </row>
    <row r="49" spans="5:6" x14ac:dyDescent="0.2">
      <c r="E49" s="122">
        <v>0.21</v>
      </c>
      <c r="F49" s="120">
        <f t="shared" si="0"/>
        <v>1307.5547194910141</v>
      </c>
    </row>
    <row r="50" spans="5:6" x14ac:dyDescent="0.2">
      <c r="E50" s="122">
        <v>0.215</v>
      </c>
      <c r="F50" s="120">
        <f t="shared" si="0"/>
        <v>1316.0482831665067</v>
      </c>
    </row>
    <row r="51" spans="5:6" x14ac:dyDescent="0.2">
      <c r="E51" s="122">
        <v>0.22</v>
      </c>
      <c r="F51" s="120">
        <f t="shared" si="0"/>
        <v>1320.8847271634822</v>
      </c>
    </row>
    <row r="52" spans="5:6" x14ac:dyDescent="0.2">
      <c r="E52" s="122">
        <v>0.22500000000000001</v>
      </c>
      <c r="F52" s="120">
        <f t="shared" si="0"/>
        <v>1322.1914776191079</v>
      </c>
    </row>
    <row r="53" spans="5:6" x14ac:dyDescent="0.2">
      <c r="E53" s="122">
        <v>0.23</v>
      </c>
      <c r="F53" s="120">
        <f t="shared" si="0"/>
        <v>1320.0971218188097</v>
      </c>
    </row>
    <row r="54" spans="5:6" x14ac:dyDescent="0.2">
      <c r="E54" s="122">
        <v>0.23499999999999999</v>
      </c>
      <c r="F54" s="120">
        <f t="shared" si="0"/>
        <v>1314.7305808486708</v>
      </c>
    </row>
    <row r="55" spans="5:6" x14ac:dyDescent="0.2">
      <c r="E55" s="122">
        <v>0.24</v>
      </c>
      <c r="F55" s="120">
        <f t="shared" si="0"/>
        <v>1306.2204041919449</v>
      </c>
    </row>
    <row r="56" spans="5:6" x14ac:dyDescent="0.2">
      <c r="E56" s="122">
        <v>0.245</v>
      </c>
      <c r="F56" s="120">
        <f t="shared" si="0"/>
        <v>1294.6941715073608</v>
      </c>
    </row>
    <row r="57" spans="5:6" x14ac:dyDescent="0.2">
      <c r="E57" s="122">
        <v>0.25</v>
      </c>
      <c r="F57" s="120">
        <f t="shared" si="0"/>
        <v>1280.2779885169839</v>
      </c>
    </row>
    <row r="58" spans="5:6" x14ac:dyDescent="0.2">
      <c r="E58" s="122">
        <v>0.255</v>
      </c>
      <c r="F58" s="120">
        <f t="shared" si="0"/>
        <v>1263.0960654291812</v>
      </c>
    </row>
    <row r="59" spans="5:6" x14ac:dyDescent="0.2">
      <c r="E59" s="122">
        <v>0.26</v>
      </c>
      <c r="F59" s="120">
        <f t="shared" si="0"/>
        <v>1243.2703676519395</v>
      </c>
    </row>
    <row r="60" spans="5:6" x14ac:dyDescent="0.2">
      <c r="E60" s="122">
        <v>0.26500000000000001</v>
      </c>
      <c r="F60" s="120">
        <f t="shared" si="0"/>
        <v>1220.9203297303866</v>
      </c>
    </row>
    <row r="61" spans="5:6" x14ac:dyDescent="0.2">
      <c r="E61" s="122">
        <v>0.27</v>
      </c>
      <c r="F61" s="120">
        <f t="shared" si="0"/>
        <v>1196.1626244887866</v>
      </c>
    </row>
    <row r="62" spans="5:6" x14ac:dyDescent="0.2">
      <c r="E62" s="122">
        <v>0.27500000000000002</v>
      </c>
      <c r="F62" s="120">
        <f t="shared" si="0"/>
        <v>1169.1109802847586</v>
      </c>
    </row>
    <row r="63" spans="5:6" x14ac:dyDescent="0.2">
      <c r="E63" s="122">
        <v>0.28000000000000003</v>
      </c>
      <c r="F63" s="120">
        <f t="shared" si="0"/>
        <v>1139.8760401073268</v>
      </c>
    </row>
    <row r="64" spans="5:6" x14ac:dyDescent="0.2">
      <c r="E64" s="122">
        <v>0.28499999999999998</v>
      </c>
      <c r="F64" s="120">
        <f t="shared" si="0"/>
        <v>1108.5652569803624</v>
      </c>
    </row>
    <row r="65" spans="5:6" x14ac:dyDescent="0.2">
      <c r="E65" s="122">
        <v>0.28999999999999998</v>
      </c>
      <c r="F65" s="120">
        <f t="shared" si="0"/>
        <v>1075.2828207815783</v>
      </c>
    </row>
    <row r="66" spans="5:6" x14ac:dyDescent="0.2">
      <c r="E66" s="122">
        <v>0.29499999999999998</v>
      </c>
      <c r="F66" s="120">
        <f t="shared" si="0"/>
        <v>1040.129612161536</v>
      </c>
    </row>
    <row r="67" spans="5:6" x14ac:dyDescent="0.2">
      <c r="E67" s="122">
        <v>0.3</v>
      </c>
      <c r="F67" s="120">
        <f t="shared" si="0"/>
        <v>1003.2031797576783</v>
      </c>
    </row>
    <row r="68" spans="5:6" x14ac:dyDescent="0.2">
      <c r="E68" s="122">
        <v>0.30499999999999999</v>
      </c>
      <c r="F68" s="120">
        <f t="shared" si="0"/>
        <v>964.59773735037015</v>
      </c>
    </row>
    <row r="69" spans="5:6" x14ac:dyDescent="0.2">
      <c r="E69" s="122">
        <v>0.31</v>
      </c>
      <c r="F69" s="120">
        <f t="shared" si="0"/>
        <v>924.40417800934847</v>
      </c>
    </row>
    <row r="70" spans="5:6" x14ac:dyDescent="0.2">
      <c r="E70" s="122">
        <v>0.315</v>
      </c>
      <c r="F70" s="120">
        <f t="shared" si="0"/>
        <v>882.71010263454627</v>
      </c>
    </row>
    <row r="71" spans="5:6" x14ac:dyDescent="0.2">
      <c r="E71" s="122">
        <v>0.32</v>
      </c>
      <c r="F71" s="120">
        <f t="shared" ref="F71:F134" si="3">NPV(E71,$C$8:$C$27)+$C$7</f>
        <v>839.59986061082054</v>
      </c>
    </row>
    <row r="72" spans="5:6" x14ac:dyDescent="0.2">
      <c r="E72" s="122">
        <v>0.32500000000000001</v>
      </c>
      <c r="F72" s="120">
        <f t="shared" si="3"/>
        <v>795.15460057526798</v>
      </c>
    </row>
    <row r="73" spans="5:6" x14ac:dyDescent="0.2">
      <c r="E73" s="122">
        <v>0.33</v>
      </c>
      <c r="F73" s="120">
        <f t="shared" si="3"/>
        <v>749.45232954401945</v>
      </c>
    </row>
    <row r="74" spans="5:6" x14ac:dyDescent="0.2">
      <c r="E74" s="122">
        <v>0.33500000000000002</v>
      </c>
      <c r="F74" s="120">
        <f t="shared" si="3"/>
        <v>702.56797886417553</v>
      </c>
    </row>
    <row r="75" spans="5:6" x14ac:dyDescent="0.2">
      <c r="E75" s="122">
        <v>0.34</v>
      </c>
      <c r="F75" s="120">
        <f t="shared" si="3"/>
        <v>654.57347565130476</v>
      </c>
    </row>
    <row r="76" spans="5:6" x14ac:dyDescent="0.2">
      <c r="E76" s="122">
        <v>0.34499999999999997</v>
      </c>
      <c r="F76" s="120">
        <f t="shared" si="3"/>
        <v>605.53781854449335</v>
      </c>
    </row>
    <row r="77" spans="5:6" x14ac:dyDescent="0.2">
      <c r="E77" s="122">
        <v>0.35</v>
      </c>
      <c r="F77" s="120">
        <f t="shared" si="3"/>
        <v>555.52715676328808</v>
      </c>
    </row>
    <row r="78" spans="5:6" x14ac:dyDescent="0.2">
      <c r="E78" s="122">
        <v>0.35499999999999998</v>
      </c>
      <c r="F78" s="120">
        <f t="shared" si="3"/>
        <v>504.60487158511387</v>
      </c>
    </row>
    <row r="79" spans="5:6" x14ac:dyDescent="0.2">
      <c r="E79" s="122">
        <v>0.36</v>
      </c>
      <c r="F79" s="120">
        <f t="shared" si="3"/>
        <v>452.83165948074202</v>
      </c>
    </row>
    <row r="80" spans="5:6" x14ac:dyDescent="0.2">
      <c r="E80" s="122">
        <v>0.36499999999999999</v>
      </c>
      <c r="F80" s="120">
        <f t="shared" si="3"/>
        <v>400.26561625027352</v>
      </c>
    </row>
    <row r="81" spans="5:6" x14ac:dyDescent="0.2">
      <c r="E81" s="122">
        <v>0.37</v>
      </c>
      <c r="F81" s="120">
        <f t="shared" si="3"/>
        <v>346.96232159467036</v>
      </c>
    </row>
    <row r="82" spans="5:6" x14ac:dyDescent="0.2">
      <c r="E82" s="122">
        <v>0.375</v>
      </c>
      <c r="F82" s="120">
        <f t="shared" si="3"/>
        <v>292.97492363945457</v>
      </c>
    </row>
    <row r="83" spans="5:6" x14ac:dyDescent="0.2">
      <c r="E83" s="122">
        <v>0.38</v>
      </c>
      <c r="F83" s="120">
        <f t="shared" si="3"/>
        <v>238.35422299923266</v>
      </c>
    </row>
    <row r="84" spans="5:6" x14ac:dyDescent="0.2">
      <c r="E84" s="122">
        <v>0.38500000000000001</v>
      </c>
      <c r="F84" s="120">
        <f t="shared" si="3"/>
        <v>183.1487560348196</v>
      </c>
    </row>
    <row r="85" spans="5:6" x14ac:dyDescent="0.2">
      <c r="E85" s="122">
        <v>0.39</v>
      </c>
      <c r="F85" s="120">
        <f t="shared" si="3"/>
        <v>127.40487701044003</v>
      </c>
    </row>
    <row r="86" spans="5:6" x14ac:dyDescent="0.2">
      <c r="E86" s="122">
        <v>0.39500000000000002</v>
      </c>
      <c r="F86" s="120">
        <f t="shared" si="3"/>
        <v>71.166838907241981</v>
      </c>
    </row>
    <row r="87" spans="5:6" x14ac:dyDescent="0.2">
      <c r="E87" s="122">
        <v>0.4</v>
      </c>
      <c r="F87" s="120">
        <f t="shared" si="3"/>
        <v>14.476872692112011</v>
      </c>
    </row>
    <row r="88" spans="5:6" x14ac:dyDescent="0.2">
      <c r="E88" s="122">
        <v>0.40500000000000003</v>
      </c>
      <c r="F88" s="120">
        <f t="shared" si="3"/>
        <v>-42.624735121658887</v>
      </c>
    </row>
    <row r="89" spans="5:6" x14ac:dyDescent="0.2">
      <c r="E89" s="122">
        <v>0.41</v>
      </c>
      <c r="F89" s="120">
        <f t="shared" si="3"/>
        <v>-100.09956675280046</v>
      </c>
    </row>
    <row r="90" spans="5:6" x14ac:dyDescent="0.2">
      <c r="E90" s="122">
        <v>0.41499999999999998</v>
      </c>
      <c r="F90" s="120">
        <f t="shared" si="3"/>
        <v>-157.91099937183753</v>
      </c>
    </row>
    <row r="91" spans="5:6" x14ac:dyDescent="0.2">
      <c r="E91" s="122">
        <v>0.42</v>
      </c>
      <c r="F91" s="120">
        <f t="shared" si="3"/>
        <v>-216.02413333986806</v>
      </c>
    </row>
    <row r="92" spans="5:6" x14ac:dyDescent="0.2">
      <c r="E92" s="122">
        <v>0.42499999999999999</v>
      </c>
      <c r="F92" s="120">
        <f t="shared" si="3"/>
        <v>-274.40572252226775</v>
      </c>
    </row>
    <row r="93" spans="5:6" x14ac:dyDescent="0.2">
      <c r="E93" s="122">
        <v>0.43</v>
      </c>
      <c r="F93" s="120">
        <f t="shared" si="3"/>
        <v>-333.02410671485268</v>
      </c>
    </row>
    <row r="94" spans="5:6" x14ac:dyDescent="0.2">
      <c r="E94" s="122">
        <v>0.435</v>
      </c>
      <c r="F94" s="120">
        <f t="shared" si="3"/>
        <v>-391.84914620394375</v>
      </c>
    </row>
    <row r="95" spans="5:6" x14ac:dyDescent="0.2">
      <c r="E95" s="122">
        <v>0.44</v>
      </c>
      <c r="F95" s="120">
        <f t="shared" si="3"/>
        <v>-450.85215846789106</v>
      </c>
    </row>
    <row r="96" spans="5:6" x14ac:dyDescent="0.2">
      <c r="E96" s="122">
        <v>0.44500000000000001</v>
      </c>
      <c r="F96" s="120">
        <f t="shared" si="3"/>
        <v>-510.00585701601085</v>
      </c>
    </row>
    <row r="97" spans="5:6" x14ac:dyDescent="0.2">
      <c r="E97" s="122">
        <v>0.45</v>
      </c>
      <c r="F97" s="120">
        <f t="shared" si="3"/>
        <v>-569.28429235080694</v>
      </c>
    </row>
    <row r="98" spans="5:6" x14ac:dyDescent="0.2">
      <c r="E98" s="122">
        <v>0.45500000000000002</v>
      </c>
      <c r="F98" s="120">
        <f t="shared" si="3"/>
        <v>-628.66279503087389</v>
      </c>
    </row>
    <row r="99" spans="5:6" x14ac:dyDescent="0.2">
      <c r="E99" s="122">
        <v>0.46</v>
      </c>
      <c r="F99" s="120">
        <f t="shared" si="3"/>
        <v>-688.11792080487248</v>
      </c>
    </row>
    <row r="100" spans="5:6" x14ac:dyDescent="0.2">
      <c r="E100" s="122">
        <v>0.46500000000000002</v>
      </c>
      <c r="F100" s="120">
        <f t="shared" si="3"/>
        <v>-747.62739778089963</v>
      </c>
    </row>
    <row r="101" spans="5:6" x14ac:dyDescent="0.2">
      <c r="E101" s="122">
        <v>0.47</v>
      </c>
      <c r="F101" s="120">
        <f t="shared" si="3"/>
        <v>-807.17007559096783</v>
      </c>
    </row>
    <row r="102" spans="5:6" x14ac:dyDescent="0.2">
      <c r="E102" s="122">
        <v>0.47499999999999998</v>
      </c>
      <c r="F102" s="120">
        <f t="shared" si="3"/>
        <v>-866.72587650618698</v>
      </c>
    </row>
    <row r="103" spans="5:6" x14ac:dyDescent="0.2">
      <c r="E103" s="122">
        <v>0.48</v>
      </c>
      <c r="F103" s="120">
        <f t="shared" si="3"/>
        <v>-926.27574845516392</v>
      </c>
    </row>
    <row r="104" spans="5:6" x14ac:dyDescent="0.2">
      <c r="E104" s="122">
        <v>0.48499999999999999</v>
      </c>
      <c r="F104" s="120">
        <f t="shared" si="3"/>
        <v>-985.80161989577209</v>
      </c>
    </row>
    <row r="105" spans="5:6" x14ac:dyDescent="0.2">
      <c r="E105" s="122">
        <v>0.49</v>
      </c>
      <c r="F105" s="120">
        <f t="shared" si="3"/>
        <v>-1045.2863564885156</v>
      </c>
    </row>
    <row r="106" spans="5:6" x14ac:dyDescent="0.2">
      <c r="E106" s="122">
        <v>0.495</v>
      </c>
      <c r="F106" s="120">
        <f t="shared" si="3"/>
        <v>-1104.7137195185333</v>
      </c>
    </row>
    <row r="107" spans="5:6" x14ac:dyDescent="0.2">
      <c r="E107" s="122">
        <v>0.5</v>
      </c>
      <c r="F107" s="120">
        <f t="shared" si="3"/>
        <v>-1164.0683260123351</v>
      </c>
    </row>
    <row r="108" spans="5:6" x14ac:dyDescent="0.2">
      <c r="E108" s="122">
        <v>0.505</v>
      </c>
      <c r="F108" s="120">
        <f t="shared" si="3"/>
        <v>-1223.3356104950908</v>
      </c>
    </row>
    <row r="109" spans="5:6" x14ac:dyDescent="0.2">
      <c r="E109" s="122">
        <v>0.51</v>
      </c>
      <c r="F109" s="120">
        <f t="shared" si="3"/>
        <v>-1282.5017883338187</v>
      </c>
    </row>
    <row r="110" spans="5:6" x14ac:dyDescent="0.2">
      <c r="E110" s="122">
        <v>0.51500000000000001</v>
      </c>
      <c r="F110" s="120">
        <f t="shared" si="3"/>
        <v>-1341.5538206125802</v>
      </c>
    </row>
    <row r="111" spans="5:6" x14ac:dyDescent="0.2">
      <c r="E111" s="122">
        <v>0.52</v>
      </c>
      <c r="F111" s="120">
        <f t="shared" si="3"/>
        <v>-1400.4793804856035</v>
      </c>
    </row>
    <row r="112" spans="5:6" x14ac:dyDescent="0.2">
      <c r="E112" s="122">
        <v>0.52500000000000002</v>
      </c>
      <c r="F112" s="120">
        <f t="shared" si="3"/>
        <v>-1459.2668209552849</v>
      </c>
    </row>
    <row r="113" spans="5:6" x14ac:dyDescent="0.2">
      <c r="E113" s="122">
        <v>0.53</v>
      </c>
      <c r="F113" s="120">
        <f t="shared" si="3"/>
        <v>-1517.9051440227122</v>
      </c>
    </row>
    <row r="114" spans="5:6" x14ac:dyDescent="0.2">
      <c r="E114" s="122">
        <v>0.53500000000000003</v>
      </c>
      <c r="F114" s="120">
        <f t="shared" si="3"/>
        <v>-1576.3839711592027</v>
      </c>
    </row>
    <row r="115" spans="5:6" x14ac:dyDescent="0.2">
      <c r="E115" s="122">
        <v>0.54</v>
      </c>
      <c r="F115" s="120">
        <f t="shared" si="3"/>
        <v>-1634.6935150485351</v>
      </c>
    </row>
    <row r="116" spans="5:6" x14ac:dyDescent="0.2">
      <c r="E116" s="122">
        <v>0.54500000000000004</v>
      </c>
      <c r="F116" s="120">
        <f t="shared" si="3"/>
        <v>-1692.8245525507082</v>
      </c>
    </row>
    <row r="117" spans="5:6" x14ac:dyDescent="0.2">
      <c r="E117" s="122">
        <v>0.55000000000000004</v>
      </c>
      <c r="F117" s="120">
        <f t="shared" si="3"/>
        <v>-1750.7683988391364</v>
      </c>
    </row>
    <row r="118" spans="5:6" x14ac:dyDescent="0.2">
      <c r="E118" s="122">
        <v>0.55500000000000005</v>
      </c>
      <c r="F118" s="120">
        <f t="shared" si="3"/>
        <v>-1808.5168826647223</v>
      </c>
    </row>
    <row r="119" spans="5:6" x14ac:dyDescent="0.2">
      <c r="E119" s="122">
        <v>0.56000000000000005</v>
      </c>
      <c r="F119" s="120">
        <f t="shared" si="3"/>
        <v>-1866.0623227013311</v>
      </c>
    </row>
    <row r="120" spans="5:6" x14ac:dyDescent="0.2">
      <c r="E120" s="122">
        <v>0.56499999999999995</v>
      </c>
      <c r="F120" s="120">
        <f t="shared" si="3"/>
        <v>-1923.3975049286946</v>
      </c>
    </row>
    <row r="121" spans="5:6" x14ac:dyDescent="0.2">
      <c r="E121" s="122">
        <v>0.56999999999999995</v>
      </c>
      <c r="F121" s="120">
        <f t="shared" si="3"/>
        <v>-1980.5156610103004</v>
      </c>
    </row>
    <row r="122" spans="5:6" x14ac:dyDescent="0.2">
      <c r="E122" s="122">
        <v>0.57499999999999996</v>
      </c>
      <c r="F122" s="120">
        <f t="shared" si="3"/>
        <v>-2037.4104476246594</v>
      </c>
    </row>
    <row r="123" spans="5:6" x14ac:dyDescent="0.2">
      <c r="E123" s="122">
        <v>0.57999999999999996</v>
      </c>
      <c r="F123" s="120">
        <f t="shared" si="3"/>
        <v>-2094.075926710535</v>
      </c>
    </row>
    <row r="124" spans="5:6" x14ac:dyDescent="0.2">
      <c r="E124" s="122">
        <v>0.58499999999999996</v>
      </c>
      <c r="F124" s="120">
        <f t="shared" si="3"/>
        <v>-2150.506546587334</v>
      </c>
    </row>
    <row r="125" spans="5:6" x14ac:dyDescent="0.2">
      <c r="E125" s="122">
        <v>0.59</v>
      </c>
      <c r="F125" s="120">
        <f t="shared" si="3"/>
        <v>-2206.6971239138402</v>
      </c>
    </row>
    <row r="126" spans="5:6" x14ac:dyDescent="0.2">
      <c r="E126" s="122">
        <v>0.59499999999999997</v>
      </c>
      <c r="F126" s="120">
        <f t="shared" si="3"/>
        <v>-2262.6428264493206</v>
      </c>
    </row>
    <row r="127" spans="5:6" x14ac:dyDescent="0.2">
      <c r="E127" s="122">
        <v>0.6</v>
      </c>
      <c r="F127" s="120">
        <f t="shared" si="3"/>
        <v>-2318.3391565827424</v>
      </c>
    </row>
    <row r="128" spans="5:6" x14ac:dyDescent="0.2">
      <c r="E128" s="122">
        <v>0.60499999999999998</v>
      </c>
      <c r="F128" s="120">
        <f t="shared" si="3"/>
        <v>-2373.7819355969732</v>
      </c>
    </row>
    <row r="129" spans="5:6" x14ac:dyDescent="0.2">
      <c r="E129" s="122">
        <v>0.61</v>
      </c>
      <c r="F129" s="120">
        <f t="shared" si="3"/>
        <v>-2428.9672886361404</v>
      </c>
    </row>
    <row r="130" spans="5:6" x14ac:dyDescent="0.2">
      <c r="E130" s="122">
        <v>0.61499999999999999</v>
      </c>
      <c r="F130" s="120">
        <f t="shared" si="3"/>
        <v>-2483.8916303455026</v>
      </c>
    </row>
    <row r="131" spans="5:6" x14ac:dyDescent="0.2">
      <c r="E131" s="122">
        <v>0.62</v>
      </c>
      <c r="F131" s="120">
        <f t="shared" si="3"/>
        <v>-2538.551651154592</v>
      </c>
    </row>
    <row r="132" spans="5:6" x14ac:dyDescent="0.2">
      <c r="E132" s="122">
        <v>0.625</v>
      </c>
      <c r="F132" s="120">
        <f t="shared" si="3"/>
        <v>-2592.9443041753966</v>
      </c>
    </row>
    <row r="133" spans="5:6" x14ac:dyDescent="0.2">
      <c r="E133" s="122">
        <v>0.63</v>
      </c>
      <c r="F133" s="120">
        <f t="shared" si="3"/>
        <v>-2647.0667926884817</v>
      </c>
    </row>
    <row r="134" spans="5:6" x14ac:dyDescent="0.2">
      <c r="E134" s="122">
        <v>0.63500000000000001</v>
      </c>
      <c r="F134" s="120">
        <f t="shared" si="3"/>
        <v>-2700.9165581912494</v>
      </c>
    </row>
    <row r="135" spans="5:6" x14ac:dyDescent="0.2">
      <c r="E135" s="122">
        <v>0.64</v>
      </c>
      <c r="F135" s="120">
        <f t="shared" ref="F135:F198" si="4">NPV(E135,$C$8:$C$27)+$C$7</f>
        <v>-2754.4912689834327</v>
      </c>
    </row>
    <row r="136" spans="5:6" x14ac:dyDescent="0.2">
      <c r="E136" s="122">
        <v>0.64500000000000002</v>
      </c>
      <c r="F136" s="120">
        <f t="shared" si="4"/>
        <v>-2807.7888092660069</v>
      </c>
    </row>
    <row r="137" spans="5:6" x14ac:dyDescent="0.2">
      <c r="E137" s="122">
        <v>0.65</v>
      </c>
      <c r="F137" s="120">
        <f t="shared" si="4"/>
        <v>-2860.8072687307304</v>
      </c>
    </row>
    <row r="138" spans="5:6" x14ac:dyDescent="0.2">
      <c r="E138" s="122">
        <v>0.65500000000000003</v>
      </c>
      <c r="F138" s="120">
        <f t="shared" si="4"/>
        <v>-2913.5449326185899</v>
      </c>
    </row>
    <row r="139" spans="5:6" x14ac:dyDescent="0.2">
      <c r="E139" s="122">
        <v>0.66</v>
      </c>
      <c r="F139" s="120">
        <f t="shared" si="4"/>
        <v>-2966.0002722260106</v>
      </c>
    </row>
    <row r="140" spans="5:6" x14ac:dyDescent="0.2">
      <c r="E140" s="122">
        <v>0.66500000000000004</v>
      </c>
      <c r="F140" s="120">
        <f t="shared" si="4"/>
        <v>-3018.1719358391329</v>
      </c>
    </row>
    <row r="141" spans="5:6" x14ac:dyDescent="0.2">
      <c r="E141" s="122">
        <v>0.67</v>
      </c>
      <c r="F141" s="120">
        <f t="shared" si="4"/>
        <v>-3070.0587400768854</v>
      </c>
    </row>
    <row r="142" spans="5:6" x14ac:dyDescent="0.2">
      <c r="E142" s="122">
        <v>0.67500000000000004</v>
      </c>
      <c r="F142" s="120">
        <f t="shared" si="4"/>
        <v>-3121.6596616244897</v>
      </c>
    </row>
    <row r="143" spans="5:6" x14ac:dyDescent="0.2">
      <c r="E143" s="122">
        <v>0.68</v>
      </c>
      <c r="F143" s="120">
        <f t="shared" si="4"/>
        <v>-3172.9738293400296</v>
      </c>
    </row>
    <row r="144" spans="5:6" x14ac:dyDescent="0.2">
      <c r="E144" s="122">
        <v>0.68500000000000005</v>
      </c>
      <c r="F144" s="120">
        <f t="shared" si="4"/>
        <v>-3224.000516717364</v>
      </c>
    </row>
    <row r="145" spans="5:6" x14ac:dyDescent="0.2">
      <c r="E145" s="122">
        <v>0.69</v>
      </c>
      <c r="F145" s="120">
        <f t="shared" si="4"/>
        <v>-3274.7391346892909</v>
      </c>
    </row>
    <row r="146" spans="5:6" x14ac:dyDescent="0.2">
      <c r="E146" s="122">
        <v>0.69499999999999995</v>
      </c>
      <c r="F146" s="120">
        <f t="shared" si="4"/>
        <v>-3325.1892247557935</v>
      </c>
    </row>
    <row r="147" spans="5:6" x14ac:dyDescent="0.2">
      <c r="E147" s="122">
        <v>0.7</v>
      </c>
      <c r="F147" s="120">
        <f t="shared" si="4"/>
        <v>-3375.3504524226573</v>
      </c>
    </row>
    <row r="148" spans="5:6" x14ac:dyDescent="0.2">
      <c r="E148" s="122">
        <v>0.70499999999999996</v>
      </c>
      <c r="F148" s="120">
        <f t="shared" si="4"/>
        <v>-3425.2226009366859</v>
      </c>
    </row>
    <row r="149" spans="5:6" x14ac:dyDescent="0.2">
      <c r="E149" s="122">
        <v>0.71</v>
      </c>
      <c r="F149" s="120">
        <f t="shared" si="4"/>
        <v>-3474.8055653039391</v>
      </c>
    </row>
    <row r="150" spans="5:6" x14ac:dyDescent="0.2">
      <c r="E150" s="122">
        <v>0.71499999999999997</v>
      </c>
      <c r="F150" s="120">
        <f t="shared" si="4"/>
        <v>-3524.0993465785286</v>
      </c>
    </row>
    <row r="151" spans="5:6" x14ac:dyDescent="0.2">
      <c r="E151" s="122">
        <v>0.72</v>
      </c>
      <c r="F151" s="120">
        <f t="shared" si="4"/>
        <v>-3573.1040464096259</v>
      </c>
    </row>
    <row r="152" spans="5:6" x14ac:dyDescent="0.2">
      <c r="E152" s="122">
        <v>0.72499999999999998</v>
      </c>
      <c r="F152" s="120">
        <f t="shared" si="4"/>
        <v>-3621.8198618351216</v>
      </c>
    </row>
    <row r="153" spans="5:6" x14ac:dyDescent="0.2">
      <c r="E153" s="122">
        <v>0.73</v>
      </c>
      <c r="F153" s="120">
        <f t="shared" si="4"/>
        <v>-3670.2470803109009</v>
      </c>
    </row>
    <row r="154" spans="5:6" x14ac:dyDescent="0.2">
      <c r="E154" s="122">
        <v>0.73499999999999999</v>
      </c>
      <c r="F154" s="120">
        <f t="shared" si="4"/>
        <v>-3718.3860749650503</v>
      </c>
    </row>
    <row r="155" spans="5:6" x14ac:dyDescent="0.2">
      <c r="E155" s="122">
        <v>0.74</v>
      </c>
      <c r="F155" s="120">
        <f t="shared" si="4"/>
        <v>-3766.2373000669941</v>
      </c>
    </row>
    <row r="156" spans="5:6" x14ac:dyDescent="0.2">
      <c r="E156" s="122">
        <v>0.745</v>
      </c>
      <c r="F156" s="120">
        <f t="shared" si="4"/>
        <v>-3813.8012867017951</v>
      </c>
    </row>
    <row r="157" spans="5:6" x14ac:dyDescent="0.2">
      <c r="E157" s="122">
        <v>0.75</v>
      </c>
      <c r="F157" s="120">
        <f t="shared" si="4"/>
        <v>-3861.0786386404889</v>
      </c>
    </row>
    <row r="158" spans="5:6" x14ac:dyDescent="0.2">
      <c r="E158" s="122">
        <v>0.755</v>
      </c>
      <c r="F158" s="120">
        <f t="shared" si="4"/>
        <v>-3908.0700283975966</v>
      </c>
    </row>
    <row r="159" spans="5:6" x14ac:dyDescent="0.2">
      <c r="E159" s="122">
        <v>0.76</v>
      </c>
      <c r="F159" s="120">
        <f t="shared" si="4"/>
        <v>-3954.7761934674636</v>
      </c>
    </row>
    <row r="160" spans="5:6" x14ac:dyDescent="0.2">
      <c r="E160" s="122">
        <v>0.76500000000000001</v>
      </c>
      <c r="F160" s="120">
        <f t="shared" si="4"/>
        <v>-4001.1979327313402</v>
      </c>
    </row>
    <row r="161" spans="5:6" x14ac:dyDescent="0.2">
      <c r="E161" s="122">
        <v>0.77</v>
      </c>
      <c r="F161" s="120">
        <f t="shared" si="4"/>
        <v>-4047.3361030276155</v>
      </c>
    </row>
    <row r="162" spans="5:6" x14ac:dyDescent="0.2">
      <c r="E162" s="122">
        <v>0.77500000000000002</v>
      </c>
      <c r="F162" s="120">
        <f t="shared" si="4"/>
        <v>-4093.1916158778295</v>
      </c>
    </row>
    <row r="163" spans="5:6" x14ac:dyDescent="0.2">
      <c r="E163" s="122">
        <v>0.78</v>
      </c>
      <c r="F163" s="120">
        <f t="shared" si="4"/>
        <v>-4138.7654343615559</v>
      </c>
    </row>
    <row r="164" spans="5:6" x14ac:dyDescent="0.2">
      <c r="E164" s="122">
        <v>0.78500000000000003</v>
      </c>
      <c r="F164" s="120">
        <f t="shared" si="4"/>
        <v>-4184.0585701334385</v>
      </c>
    </row>
    <row r="165" spans="5:6" x14ac:dyDescent="0.2">
      <c r="E165" s="122">
        <v>0.79</v>
      </c>
      <c r="F165" s="120">
        <f t="shared" si="4"/>
        <v>-4229.0720805760102</v>
      </c>
    </row>
    <row r="166" spans="5:6" x14ac:dyDescent="0.2">
      <c r="E166" s="122">
        <v>0.79500000000000004</v>
      </c>
      <c r="F166" s="120">
        <f t="shared" si="4"/>
        <v>-4273.8070660823505</v>
      </c>
    </row>
    <row r="167" spans="5:6" x14ac:dyDescent="0.2">
      <c r="E167" s="122">
        <v>0.8</v>
      </c>
      <c r="F167" s="120">
        <f t="shared" si="4"/>
        <v>-4318.2646674625357</v>
      </c>
    </row>
    <row r="168" spans="5:6" x14ac:dyDescent="0.2">
      <c r="E168" s="122">
        <v>0.80500000000000005</v>
      </c>
      <c r="F168" s="120">
        <f t="shared" si="4"/>
        <v>-4362.4460634686729</v>
      </c>
    </row>
    <row r="169" spans="5:6" x14ac:dyDescent="0.2">
      <c r="E169" s="122">
        <v>0.81</v>
      </c>
      <c r="F169" s="120">
        <f t="shared" si="4"/>
        <v>-4406.3524684329423</v>
      </c>
    </row>
    <row r="170" spans="5:6" x14ac:dyDescent="0.2">
      <c r="E170" s="122">
        <v>0.81499999999999995</v>
      </c>
      <c r="F170" s="120">
        <f t="shared" si="4"/>
        <v>-4449.9851300137889</v>
      </c>
    </row>
    <row r="171" spans="5:6" x14ac:dyDescent="0.2">
      <c r="E171" s="122">
        <v>0.82</v>
      </c>
      <c r="F171" s="120">
        <f t="shared" si="4"/>
        <v>-4493.3453270453901</v>
      </c>
    </row>
    <row r="172" spans="5:6" x14ac:dyDescent="0.2">
      <c r="E172" s="122">
        <v>0.82499999999999996</v>
      </c>
      <c r="F172" s="120">
        <f t="shared" si="4"/>
        <v>-4536.4343674857773</v>
      </c>
    </row>
    <row r="173" spans="5:6" x14ac:dyDescent="0.2">
      <c r="E173" s="122">
        <v>0.83</v>
      </c>
      <c r="F173" s="120">
        <f t="shared" si="4"/>
        <v>-4579.2535864592901</v>
      </c>
    </row>
    <row r="174" spans="5:6" x14ac:dyDescent="0.2">
      <c r="E174" s="122">
        <v>0.83499999999999996</v>
      </c>
      <c r="F174" s="120">
        <f t="shared" si="4"/>
        <v>-4621.8043443890765</v>
      </c>
    </row>
    <row r="175" spans="5:6" x14ac:dyDescent="0.2">
      <c r="E175" s="122">
        <v>0.84</v>
      </c>
      <c r="F175" s="120">
        <f t="shared" si="4"/>
        <v>-4664.0880252157604</v>
      </c>
    </row>
    <row r="176" spans="5:6" x14ac:dyDescent="0.2">
      <c r="E176" s="122">
        <v>0.84499999999999997</v>
      </c>
      <c r="F176" s="120">
        <f t="shared" si="4"/>
        <v>-4706.1060346983704</v>
      </c>
    </row>
    <row r="177" spans="5:6" x14ac:dyDescent="0.2">
      <c r="E177" s="122">
        <v>0.85</v>
      </c>
      <c r="F177" s="120">
        <f t="shared" si="4"/>
        <v>-4747.859798793872</v>
      </c>
    </row>
    <row r="178" spans="5:6" x14ac:dyDescent="0.2">
      <c r="E178" s="122">
        <v>0.85499999999999998</v>
      </c>
      <c r="F178" s="120">
        <f t="shared" si="4"/>
        <v>-4789.3507621118915</v>
      </c>
    </row>
    <row r="179" spans="5:6" x14ac:dyDescent="0.2">
      <c r="E179" s="122">
        <v>0.86</v>
      </c>
      <c r="F179" s="120">
        <f t="shared" si="4"/>
        <v>-4830.5803864412501</v>
      </c>
    </row>
    <row r="180" spans="5:6" x14ac:dyDescent="0.2">
      <c r="E180" s="122">
        <v>0.86499999999999999</v>
      </c>
      <c r="F180" s="120">
        <f t="shared" si="4"/>
        <v>-4871.5501493451484</v>
      </c>
    </row>
    <row r="181" spans="5:6" x14ac:dyDescent="0.2">
      <c r="E181" s="122">
        <v>0.87</v>
      </c>
      <c r="F181" s="120">
        <f t="shared" si="4"/>
        <v>-4912.2615428219688</v>
      </c>
    </row>
    <row r="182" spans="5:6" x14ac:dyDescent="0.2">
      <c r="E182" s="122">
        <v>0.875</v>
      </c>
      <c r="F182" s="120">
        <f t="shared" si="4"/>
        <v>-4952.7160720287848</v>
      </c>
    </row>
    <row r="183" spans="5:6" x14ac:dyDescent="0.2">
      <c r="E183" s="122">
        <v>0.88</v>
      </c>
      <c r="F183" s="120">
        <f t="shared" si="4"/>
        <v>-4992.9152540648229</v>
      </c>
    </row>
    <row r="184" spans="5:6" x14ac:dyDescent="0.2">
      <c r="E184" s="122">
        <v>0.88500000000000001</v>
      </c>
      <c r="F184" s="120">
        <f t="shared" si="4"/>
        <v>-5032.8606168122424</v>
      </c>
    </row>
    <row r="185" spans="5:6" x14ac:dyDescent="0.2">
      <c r="E185" s="122">
        <v>0.89</v>
      </c>
      <c r="F185" s="120">
        <f t="shared" si="4"/>
        <v>-5072.5536978316704</v>
      </c>
    </row>
    <row r="186" spans="5:6" x14ac:dyDescent="0.2">
      <c r="E186" s="122">
        <v>0.89500000000000002</v>
      </c>
      <c r="F186" s="120">
        <f t="shared" si="4"/>
        <v>-5111.9960433101314</v>
      </c>
    </row>
    <row r="187" spans="5:6" x14ac:dyDescent="0.2">
      <c r="E187" s="122">
        <v>0.9</v>
      </c>
      <c r="F187" s="120">
        <f t="shared" si="4"/>
        <v>-5151.1892070589802</v>
      </c>
    </row>
    <row r="188" spans="5:6" x14ac:dyDescent="0.2">
      <c r="E188" s="122">
        <v>0.90500000000000003</v>
      </c>
      <c r="F188" s="120">
        <f t="shared" si="4"/>
        <v>-5190.1347495597693</v>
      </c>
    </row>
    <row r="189" spans="5:6" x14ac:dyDescent="0.2">
      <c r="E189" s="122">
        <v>0.91</v>
      </c>
      <c r="F189" s="120">
        <f t="shared" si="4"/>
        <v>-5228.8342370558203</v>
      </c>
    </row>
    <row r="190" spans="5:6" x14ac:dyDescent="0.2">
      <c r="E190" s="122">
        <v>0.91500000000000004</v>
      </c>
      <c r="F190" s="120">
        <f t="shared" si="4"/>
        <v>-5267.2892406875271</v>
      </c>
    </row>
    <row r="191" spans="5:6" x14ac:dyDescent="0.2">
      <c r="E191" s="122">
        <v>0.92</v>
      </c>
      <c r="F191" s="120">
        <f t="shared" si="4"/>
        <v>-5305.5013356695363</v>
      </c>
    </row>
    <row r="192" spans="5:6" x14ac:dyDescent="0.2">
      <c r="E192" s="122">
        <v>0.92500000000000004</v>
      </c>
      <c r="F192" s="120">
        <f t="shared" si="4"/>
        <v>-5343.4721005078281</v>
      </c>
    </row>
    <row r="193" spans="5:6" x14ac:dyDescent="0.2">
      <c r="E193" s="122">
        <v>0.93</v>
      </c>
      <c r="F193" s="120">
        <f t="shared" si="4"/>
        <v>-5381.2031162551011</v>
      </c>
    </row>
    <row r="194" spans="5:6" x14ac:dyDescent="0.2">
      <c r="E194" s="122">
        <v>0.93500000000000005</v>
      </c>
      <c r="F194" s="120">
        <f t="shared" si="4"/>
        <v>-5418.6959658026735</v>
      </c>
    </row>
    <row r="195" spans="5:6" x14ac:dyDescent="0.2">
      <c r="E195" s="122">
        <v>0.94</v>
      </c>
      <c r="F195" s="120">
        <f t="shared" si="4"/>
        <v>-5455.9522332073284</v>
      </c>
    </row>
    <row r="196" spans="5:6" x14ac:dyDescent="0.2">
      <c r="E196" s="122">
        <v>0.94499999999999995</v>
      </c>
      <c r="F196" s="120">
        <f t="shared" si="4"/>
        <v>-5492.9735030515931</v>
      </c>
    </row>
    <row r="197" spans="5:6" x14ac:dyDescent="0.2">
      <c r="E197" s="122">
        <v>0.95</v>
      </c>
      <c r="F197" s="120">
        <f t="shared" si="4"/>
        <v>-5529.7613598359385</v>
      </c>
    </row>
    <row r="198" spans="5:6" x14ac:dyDescent="0.2">
      <c r="E198" s="122">
        <v>0.95499999999999996</v>
      </c>
      <c r="F198" s="120">
        <f t="shared" si="4"/>
        <v>-5566.3173874015647</v>
      </c>
    </row>
    <row r="199" spans="5:6" x14ac:dyDescent="0.2">
      <c r="E199" s="122">
        <v>0.96</v>
      </c>
      <c r="F199" s="120">
        <f t="shared" ref="F199:F262" si="5">NPV(E199,$C$8:$C$27)+$C$7</f>
        <v>-5602.6431683823739</v>
      </c>
    </row>
    <row r="200" spans="5:6" x14ac:dyDescent="0.2">
      <c r="E200" s="122">
        <v>0.96499999999999997</v>
      </c>
      <c r="F200" s="120">
        <f t="shared" si="5"/>
        <v>-5638.7402836848614</v>
      </c>
    </row>
    <row r="201" spans="5:6" x14ac:dyDescent="0.2">
      <c r="E201" s="122">
        <v>0.97</v>
      </c>
      <c r="F201" s="120">
        <f t="shared" si="5"/>
        <v>-5674.6103119947529</v>
      </c>
    </row>
    <row r="202" spans="5:6" x14ac:dyDescent="0.2">
      <c r="E202" s="122">
        <v>0.97499999999999998</v>
      </c>
      <c r="F202" s="120">
        <f t="shared" si="5"/>
        <v>-5710.254829309124</v>
      </c>
    </row>
    <row r="203" spans="5:6" x14ac:dyDescent="0.2">
      <c r="E203" s="122">
        <v>0.98</v>
      </c>
      <c r="F203" s="120">
        <f t="shared" si="5"/>
        <v>-5745.6754084930053</v>
      </c>
    </row>
    <row r="204" spans="5:6" x14ac:dyDescent="0.2">
      <c r="E204" s="122">
        <v>0.98499999999999999</v>
      </c>
      <c r="F204" s="120">
        <f t="shared" si="5"/>
        <v>-5780.873618859252</v>
      </c>
    </row>
    <row r="205" spans="5:6" x14ac:dyDescent="0.2">
      <c r="E205" s="122">
        <v>0.99</v>
      </c>
      <c r="F205" s="120">
        <f t="shared" si="5"/>
        <v>-5815.8510257707749</v>
      </c>
    </row>
    <row r="206" spans="5:6" x14ac:dyDescent="0.2">
      <c r="E206" s="122">
        <v>0.995</v>
      </c>
      <c r="F206" s="120">
        <f t="shared" si="5"/>
        <v>-5850.6091902641438</v>
      </c>
    </row>
    <row r="207" spans="5:6" x14ac:dyDescent="0.2">
      <c r="E207" s="122">
        <v>1</v>
      </c>
      <c r="F207" s="120">
        <f t="shared" si="5"/>
        <v>-5885.1496686935425</v>
      </c>
    </row>
    <row r="208" spans="5:6" x14ac:dyDescent="0.2">
      <c r="E208" s="122">
        <v>1.0049999999999999</v>
      </c>
      <c r="F208" s="120">
        <f t="shared" si="5"/>
        <v>-5919.4740123942556</v>
      </c>
    </row>
    <row r="209" spans="5:6" x14ac:dyDescent="0.2">
      <c r="E209" s="122">
        <v>1.01</v>
      </c>
      <c r="F209" s="120">
        <f t="shared" si="5"/>
        <v>-5953.5837673648166</v>
      </c>
    </row>
    <row r="210" spans="5:6" x14ac:dyDescent="0.2">
      <c r="E210" s="122">
        <v>1.0149999999999999</v>
      </c>
      <c r="F210" s="120">
        <f t="shared" si="5"/>
        <v>-5987.4804739669689</v>
      </c>
    </row>
    <row r="211" spans="5:6" x14ac:dyDescent="0.2">
      <c r="E211" s="122">
        <v>1.02</v>
      </c>
      <c r="F211" s="120">
        <f t="shared" si="5"/>
        <v>-6021.1656666427116</v>
      </c>
    </row>
    <row r="212" spans="5:6" x14ac:dyDescent="0.2">
      <c r="E212" s="122">
        <v>1.0249999999999999</v>
      </c>
      <c r="F212" s="120">
        <f t="shared" si="5"/>
        <v>-6054.6408736475732</v>
      </c>
    </row>
    <row r="213" spans="5:6" x14ac:dyDescent="0.2">
      <c r="E213" s="122">
        <v>1.03</v>
      </c>
      <c r="F213" s="120">
        <f t="shared" si="5"/>
        <v>-6087.9076167995518</v>
      </c>
    </row>
    <row r="214" spans="5:6" x14ac:dyDescent="0.2">
      <c r="E214" s="122">
        <v>1.0349999999999999</v>
      </c>
      <c r="F214" s="120">
        <f t="shared" si="5"/>
        <v>-6120.9674112428656</v>
      </c>
    </row>
    <row r="215" spans="5:6" x14ac:dyDescent="0.2">
      <c r="E215" s="122">
        <v>1.04</v>
      </c>
      <c r="F215" s="120">
        <f t="shared" si="5"/>
        <v>-6153.8217652260028</v>
      </c>
    </row>
    <row r="216" spans="5:6" x14ac:dyDescent="0.2">
      <c r="E216" s="122">
        <v>1.0449999999999999</v>
      </c>
      <c r="F216" s="120">
        <f t="shared" si="5"/>
        <v>-6186.4721798933533</v>
      </c>
    </row>
    <row r="217" spans="5:6" x14ac:dyDescent="0.2">
      <c r="E217" s="122">
        <v>1.05</v>
      </c>
      <c r="F217" s="120">
        <f t="shared" si="5"/>
        <v>-6218.9201490897976</v>
      </c>
    </row>
    <row r="218" spans="5:6" x14ac:dyDescent="0.2">
      <c r="E218" s="122">
        <v>1.0549999999999999</v>
      </c>
      <c r="F218" s="120">
        <f t="shared" si="5"/>
        <v>-6251.1671591778195</v>
      </c>
    </row>
    <row r="219" spans="5:6" x14ac:dyDescent="0.2">
      <c r="E219" s="122">
        <v>1.06</v>
      </c>
      <c r="F219" s="120">
        <f t="shared" si="5"/>
        <v>-6283.2146888663829</v>
      </c>
    </row>
    <row r="220" spans="5:6" x14ac:dyDescent="0.2">
      <c r="E220" s="122">
        <v>1.0649999999999999</v>
      </c>
      <c r="F220" s="120">
        <f t="shared" si="5"/>
        <v>-6315.064209051252</v>
      </c>
    </row>
    <row r="221" spans="5:6" x14ac:dyDescent="0.2">
      <c r="E221" s="122">
        <v>1.07</v>
      </c>
      <c r="F221" s="120">
        <f t="shared" si="5"/>
        <v>-6346.7171826660815</v>
      </c>
    </row>
    <row r="222" spans="5:6" x14ac:dyDescent="0.2">
      <c r="E222" s="122">
        <v>1.075</v>
      </c>
      <c r="F222" s="120">
        <f t="shared" si="5"/>
        <v>-6378.175064543906</v>
      </c>
    </row>
    <row r="223" spans="5:6" x14ac:dyDescent="0.2">
      <c r="E223" s="122">
        <v>1.08</v>
      </c>
      <c r="F223" s="120">
        <f t="shared" si="5"/>
        <v>-6409.4393012885066</v>
      </c>
    </row>
    <row r="224" spans="5:6" x14ac:dyDescent="0.2">
      <c r="E224" s="122">
        <v>1.085</v>
      </c>
      <c r="F224" s="120">
        <f t="shared" si="5"/>
        <v>-6440.5113311552268</v>
      </c>
    </row>
    <row r="225" spans="5:6" x14ac:dyDescent="0.2">
      <c r="E225" s="122">
        <v>1.0900000000000001</v>
      </c>
      <c r="F225" s="120">
        <f t="shared" si="5"/>
        <v>-6471.3925839408166</v>
      </c>
    </row>
    <row r="226" spans="5:6" x14ac:dyDescent="0.2">
      <c r="E226" s="122">
        <v>1.095</v>
      </c>
      <c r="F226" s="120">
        <f t="shared" si="5"/>
        <v>-6502.0844808819074</v>
      </c>
    </row>
    <row r="227" spans="5:6" x14ac:dyDescent="0.2">
      <c r="E227" s="122">
        <v>1.1000000000000001</v>
      </c>
      <c r="F227" s="120">
        <f t="shared" si="5"/>
        <v>-6532.5884345616923</v>
      </c>
    </row>
    <row r="228" spans="5:6" x14ac:dyDescent="0.2">
      <c r="E228" s="122">
        <v>1.105</v>
      </c>
      <c r="F228" s="120">
        <f t="shared" si="5"/>
        <v>-6562.9058488244846</v>
      </c>
    </row>
    <row r="229" spans="5:6" x14ac:dyDescent="0.2">
      <c r="E229" s="122">
        <v>1.1100000000000001</v>
      </c>
      <c r="F229" s="120">
        <f t="shared" si="5"/>
        <v>-6593.0381186977738</v>
      </c>
    </row>
    <row r="230" spans="5:6" x14ac:dyDescent="0.2">
      <c r="E230" s="122">
        <v>1.115</v>
      </c>
      <c r="F230" s="120">
        <f t="shared" si="5"/>
        <v>-6622.986630321413</v>
      </c>
    </row>
    <row r="231" spans="5:6" x14ac:dyDescent="0.2">
      <c r="E231" s="122">
        <v>1.1200000000000001</v>
      </c>
      <c r="F231" s="120">
        <f t="shared" si="5"/>
        <v>-6652.7527608837081</v>
      </c>
    </row>
    <row r="232" spans="5:6" x14ac:dyDescent="0.2">
      <c r="E232" s="122">
        <v>1.125</v>
      </c>
      <c r="F232" s="120">
        <f t="shared" si="5"/>
        <v>-6682.3378785639379</v>
      </c>
    </row>
    <row r="233" spans="5:6" x14ac:dyDescent="0.2">
      <c r="E233" s="122">
        <v>1.1299999999999999</v>
      </c>
      <c r="F233" s="120">
        <f t="shared" si="5"/>
        <v>-6711.7433424811425</v>
      </c>
    </row>
    <row r="234" spans="5:6" x14ac:dyDescent="0.2">
      <c r="E234" s="122">
        <v>1.135</v>
      </c>
      <c r="F234" s="120">
        <f t="shared" si="5"/>
        <v>-6740.9705026488373</v>
      </c>
    </row>
    <row r="235" spans="5:6" x14ac:dyDescent="0.2">
      <c r="E235" s="122">
        <v>1.1399999999999999</v>
      </c>
      <c r="F235" s="120">
        <f t="shared" si="5"/>
        <v>-6770.020699935385</v>
      </c>
    </row>
    <row r="236" spans="5:6" x14ac:dyDescent="0.2">
      <c r="E236" s="122">
        <v>1.145</v>
      </c>
      <c r="F236" s="120">
        <f t="shared" si="5"/>
        <v>-6798.8952660297527</v>
      </c>
    </row>
    <row r="237" spans="5:6" x14ac:dyDescent="0.2">
      <c r="E237" s="122">
        <v>1.1499999999999999</v>
      </c>
      <c r="F237" s="120">
        <f t="shared" si="5"/>
        <v>-6827.5955234123912</v>
      </c>
    </row>
    <row r="238" spans="5:6" x14ac:dyDescent="0.2">
      <c r="E238" s="122">
        <v>1.155</v>
      </c>
      <c r="F238" s="120">
        <f t="shared" si="5"/>
        <v>-6856.1227853310556</v>
      </c>
    </row>
    <row r="239" spans="5:6" x14ac:dyDescent="0.2">
      <c r="E239" s="122">
        <v>1.1599999999999999</v>
      </c>
      <c r="F239" s="120">
        <f t="shared" si="5"/>
        <v>-6884.4783557812516</v>
      </c>
    </row>
    <row r="240" spans="5:6" x14ac:dyDescent="0.2">
      <c r="E240" s="122">
        <v>1.165</v>
      </c>
      <c r="F240" s="120">
        <f t="shared" si="5"/>
        <v>-6912.6635294911448</v>
      </c>
    </row>
    <row r="241" spans="5:6" x14ac:dyDescent="0.2">
      <c r="E241" s="122">
        <v>1.17</v>
      </c>
      <c r="F241" s="120">
        <f t="shared" si="5"/>
        <v>-6940.6795919107044</v>
      </c>
    </row>
    <row r="242" spans="5:6" x14ac:dyDescent="0.2">
      <c r="E242" s="122">
        <v>1.175</v>
      </c>
      <c r="F242" s="120">
        <f t="shared" si="5"/>
        <v>-6968.5278192048754</v>
      </c>
    </row>
    <row r="243" spans="5:6" x14ac:dyDescent="0.2">
      <c r="E243" s="122">
        <v>1.18</v>
      </c>
      <c r="F243" s="120">
        <f t="shared" si="5"/>
        <v>-6996.2094782505683</v>
      </c>
    </row>
    <row r="244" spans="5:6" x14ac:dyDescent="0.2">
      <c r="E244" s="122">
        <v>1.1850000000000001</v>
      </c>
      <c r="F244" s="120">
        <f t="shared" si="5"/>
        <v>-7023.7258266373246</v>
      </c>
    </row>
    <row r="245" spans="5:6" x14ac:dyDescent="0.2">
      <c r="E245" s="122">
        <v>1.19</v>
      </c>
      <c r="F245" s="120">
        <f t="shared" si="5"/>
        <v>-7051.0781126714082</v>
      </c>
    </row>
    <row r="246" spans="5:6" x14ac:dyDescent="0.2">
      <c r="E246" s="122">
        <v>1.1950000000000001</v>
      </c>
      <c r="F246" s="120">
        <f t="shared" si="5"/>
        <v>-7078.2675753832609</v>
      </c>
    </row>
    <row r="247" spans="5:6" x14ac:dyDescent="0.2">
      <c r="E247" s="122">
        <v>1.2</v>
      </c>
      <c r="F247" s="120">
        <f t="shared" si="5"/>
        <v>-7105.2954445380128</v>
      </c>
    </row>
    <row r="248" spans="5:6" x14ac:dyDescent="0.2">
      <c r="E248" s="122">
        <v>1.2050000000000001</v>
      </c>
      <c r="F248" s="120">
        <f t="shared" si="5"/>
        <v>-7132.1629406490238</v>
      </c>
    </row>
    <row r="249" spans="5:6" x14ac:dyDescent="0.2">
      <c r="E249" s="122">
        <v>1.21</v>
      </c>
      <c r="F249" s="120">
        <f t="shared" si="5"/>
        <v>-7158.8712749942506</v>
      </c>
    </row>
    <row r="250" spans="5:6" x14ac:dyDescent="0.2">
      <c r="E250" s="122">
        <v>1.2150000000000001</v>
      </c>
      <c r="F250" s="120">
        <f t="shared" si="5"/>
        <v>-7185.4216496352492</v>
      </c>
    </row>
    <row r="251" spans="5:6" x14ac:dyDescent="0.2">
      <c r="E251" s="122">
        <v>1.22</v>
      </c>
      <c r="F251" s="120">
        <f t="shared" si="5"/>
        <v>-7211.8152574387877</v>
      </c>
    </row>
    <row r="252" spans="5:6" x14ac:dyDescent="0.2">
      <c r="E252" s="122">
        <v>1.2250000000000001</v>
      </c>
      <c r="F252" s="120">
        <f t="shared" si="5"/>
        <v>-7238.0532821007891</v>
      </c>
    </row>
    <row r="253" spans="5:6" x14ac:dyDescent="0.2">
      <c r="E253" s="122">
        <v>1.23</v>
      </c>
      <c r="F253" s="120">
        <f t="shared" si="5"/>
        <v>-7264.1368981726582</v>
      </c>
    </row>
    <row r="254" spans="5:6" x14ac:dyDescent="0.2">
      <c r="E254" s="122">
        <v>1.2350000000000001</v>
      </c>
      <c r="F254" s="120">
        <f t="shared" si="5"/>
        <v>-7290.0672710896806</v>
      </c>
    </row>
    <row r="255" spans="5:6" x14ac:dyDescent="0.2">
      <c r="E255" s="122">
        <v>1.24</v>
      </c>
      <c r="F255" s="120">
        <f t="shared" si="5"/>
        <v>-7315.8455572015237</v>
      </c>
    </row>
    <row r="256" spans="5:6" x14ac:dyDescent="0.2">
      <c r="E256" s="122">
        <v>1.2450000000000001</v>
      </c>
      <c r="F256" s="120">
        <f t="shared" si="5"/>
        <v>-7341.4729038046544</v>
      </c>
    </row>
    <row r="257" spans="5:6" x14ac:dyDescent="0.2">
      <c r="E257" s="122">
        <v>1.25</v>
      </c>
      <c r="F257" s="120">
        <f t="shared" si="5"/>
        <v>-7366.9504491766111</v>
      </c>
    </row>
    <row r="258" spans="5:6" x14ac:dyDescent="0.2">
      <c r="E258" s="122">
        <v>1.2549999999999999</v>
      </c>
      <c r="F258" s="120">
        <f t="shared" si="5"/>
        <v>-7392.2793226119566</v>
      </c>
    </row>
    <row r="259" spans="5:6" x14ac:dyDescent="0.2">
      <c r="E259" s="122">
        <v>1.26</v>
      </c>
      <c r="F259" s="120">
        <f t="shared" si="5"/>
        <v>-7417.4606444599049</v>
      </c>
    </row>
    <row r="260" spans="5:6" x14ac:dyDescent="0.2">
      <c r="E260" s="122">
        <v>1.2649999999999999</v>
      </c>
      <c r="F260" s="120">
        <f t="shared" si="5"/>
        <v>-7442.4955261634814</v>
      </c>
    </row>
    <row r="261" spans="5:6" x14ac:dyDescent="0.2">
      <c r="E261" s="122">
        <v>1.27</v>
      </c>
      <c r="F261" s="120">
        <f t="shared" si="5"/>
        <v>-7467.3850703001026</v>
      </c>
    </row>
    <row r="262" spans="5:6" x14ac:dyDescent="0.2">
      <c r="E262" s="122">
        <v>1.2749999999999999</v>
      </c>
      <c r="F262" s="120">
        <f t="shared" si="5"/>
        <v>-7492.1303706235412</v>
      </c>
    </row>
    <row r="263" spans="5:6" x14ac:dyDescent="0.2">
      <c r="E263" s="122">
        <v>1.28</v>
      </c>
      <c r="F263" s="120">
        <f t="shared" ref="F263:F326" si="6">NPV(E263,$C$8:$C$27)+$C$7</f>
        <v>-7516.7325121071781</v>
      </c>
    </row>
    <row r="264" spans="5:6" x14ac:dyDescent="0.2">
      <c r="E264" s="122">
        <v>1.2849999999999999</v>
      </c>
      <c r="F264" s="120">
        <f t="shared" si="6"/>
        <v>-7541.1925709884317</v>
      </c>
    </row>
    <row r="265" spans="5:6" x14ac:dyDescent="0.2">
      <c r="E265" s="122">
        <v>1.29</v>
      </c>
      <c r="F265" s="120">
        <f t="shared" si="6"/>
        <v>-7565.5116148143334</v>
      </c>
    </row>
    <row r="266" spans="5:6" x14ac:dyDescent="0.2">
      <c r="E266" s="122">
        <v>1.2949999999999999</v>
      </c>
      <c r="F266" s="120">
        <f t="shared" si="6"/>
        <v>-7589.690702488153</v>
      </c>
    </row>
    <row r="267" spans="5:6" x14ac:dyDescent="0.2">
      <c r="E267" s="122">
        <v>1.3</v>
      </c>
      <c r="F267" s="120">
        <f t="shared" si="6"/>
        <v>-7613.7308843169985</v>
      </c>
    </row>
    <row r="268" spans="5:6" x14ac:dyDescent="0.2">
      <c r="E268" s="122">
        <v>1.3049999999999999</v>
      </c>
      <c r="F268" s="120">
        <f t="shared" si="6"/>
        <v>-7637.6332020603668</v>
      </c>
    </row>
    <row r="269" spans="5:6" x14ac:dyDescent="0.2">
      <c r="E269" s="122">
        <v>1.31</v>
      </c>
      <c r="F269" s="120">
        <f t="shared" si="6"/>
        <v>-7661.3986889795269</v>
      </c>
    </row>
    <row r="270" spans="5:6" x14ac:dyDescent="0.2">
      <c r="E270" s="122">
        <v>1.3149999999999999</v>
      </c>
      <c r="F270" s="120">
        <f t="shared" si="6"/>
        <v>-7685.0283698876719</v>
      </c>
    </row>
    <row r="271" spans="5:6" x14ac:dyDescent="0.2">
      <c r="E271" s="122">
        <v>1.32</v>
      </c>
      <c r="F271" s="120">
        <f t="shared" si="6"/>
        <v>-7708.5232612008986</v>
      </c>
    </row>
    <row r="272" spans="5:6" x14ac:dyDescent="0.2">
      <c r="E272" s="122">
        <v>1.325</v>
      </c>
      <c r="F272" s="120">
        <f t="shared" si="6"/>
        <v>-7731.8843709897856</v>
      </c>
    </row>
    <row r="273" spans="5:6" x14ac:dyDescent="0.2">
      <c r="E273" s="122">
        <v>1.33</v>
      </c>
      <c r="F273" s="120">
        <f t="shared" si="6"/>
        <v>-7755.1126990316343</v>
      </c>
    </row>
    <row r="274" spans="5:6" x14ac:dyDescent="0.2">
      <c r="E274" s="122">
        <v>1.335</v>
      </c>
      <c r="F274" s="120">
        <f t="shared" si="6"/>
        <v>-7778.209236863303</v>
      </c>
    </row>
    <row r="275" spans="5:6" x14ac:dyDescent="0.2">
      <c r="E275" s="122">
        <v>1.34</v>
      </c>
      <c r="F275" s="120">
        <f t="shared" si="6"/>
        <v>-7801.1749678345468</v>
      </c>
    </row>
    <row r="276" spans="5:6" x14ac:dyDescent="0.2">
      <c r="E276" s="122">
        <v>1.345</v>
      </c>
      <c r="F276" s="120">
        <f t="shared" si="6"/>
        <v>-7824.0108671618918</v>
      </c>
    </row>
    <row r="277" spans="5:6" x14ac:dyDescent="0.2">
      <c r="E277" s="122">
        <v>1.35</v>
      </c>
      <c r="F277" s="120">
        <f t="shared" si="6"/>
        <v>-7846.7179019828864</v>
      </c>
    </row>
    <row r="278" spans="5:6" x14ac:dyDescent="0.2">
      <c r="E278" s="122">
        <v>1.355</v>
      </c>
      <c r="F278" s="120">
        <f t="shared" si="6"/>
        <v>-7869.2970314107988</v>
      </c>
    </row>
    <row r="279" spans="5:6" x14ac:dyDescent="0.2">
      <c r="E279" s="122">
        <v>1.36</v>
      </c>
      <c r="F279" s="120">
        <f t="shared" si="6"/>
        <v>-7891.7492065896968</v>
      </c>
    </row>
    <row r="280" spans="5:6" x14ac:dyDescent="0.2">
      <c r="E280" s="122">
        <v>1.365</v>
      </c>
      <c r="F280" s="120">
        <f t="shared" si="6"/>
        <v>-7914.075370749757</v>
      </c>
    </row>
    <row r="281" spans="5:6" x14ac:dyDescent="0.2">
      <c r="E281" s="122">
        <v>1.37</v>
      </c>
      <c r="F281" s="120">
        <f t="shared" si="6"/>
        <v>-7936.2764592629865</v>
      </c>
    </row>
    <row r="282" spans="5:6" x14ac:dyDescent="0.2">
      <c r="E282" s="122">
        <v>1.375</v>
      </c>
      <c r="F282" s="120">
        <f t="shared" si="6"/>
        <v>-7958.3533996990836</v>
      </c>
    </row>
    <row r="283" spans="5:6" x14ac:dyDescent="0.2">
      <c r="E283" s="122">
        <v>1.38</v>
      </c>
      <c r="F283" s="120">
        <f t="shared" si="6"/>
        <v>-7980.3071118815942</v>
      </c>
    </row>
    <row r="284" spans="5:6" x14ac:dyDescent="0.2">
      <c r="E284" s="122">
        <v>1.385</v>
      </c>
      <c r="F284" s="120">
        <f t="shared" si="6"/>
        <v>-8002.1385079441989</v>
      </c>
    </row>
    <row r="285" spans="5:6" x14ac:dyDescent="0.2">
      <c r="E285" s="122">
        <v>1.39</v>
      </c>
      <c r="F285" s="120">
        <f t="shared" si="6"/>
        <v>-8023.848492387192</v>
      </c>
    </row>
    <row r="286" spans="5:6" x14ac:dyDescent="0.2">
      <c r="E286" s="122">
        <v>1.395</v>
      </c>
      <c r="F286" s="120">
        <f t="shared" si="6"/>
        <v>-8045.437962134074</v>
      </c>
    </row>
    <row r="287" spans="5:6" x14ac:dyDescent="0.2">
      <c r="E287" s="122">
        <v>1.4</v>
      </c>
      <c r="F287" s="120">
        <f t="shared" si="6"/>
        <v>-8066.9078065882341</v>
      </c>
    </row>
    <row r="288" spans="5:6" x14ac:dyDescent="0.2">
      <c r="E288" s="122">
        <v>1.405</v>
      </c>
      <c r="F288" s="120">
        <f t="shared" si="6"/>
        <v>-8088.258907689722</v>
      </c>
    </row>
    <row r="289" spans="5:6" x14ac:dyDescent="0.2">
      <c r="E289" s="122">
        <v>1.41</v>
      </c>
      <c r="F289" s="120">
        <f t="shared" si="6"/>
        <v>-8109.4921399720415</v>
      </c>
    </row>
    <row r="290" spans="5:6" x14ac:dyDescent="0.2">
      <c r="E290" s="122">
        <v>1.415</v>
      </c>
      <c r="F290" s="120">
        <f t="shared" si="6"/>
        <v>-8130.6083706190102</v>
      </c>
    </row>
    <row r="291" spans="5:6" x14ac:dyDescent="0.2">
      <c r="E291" s="122">
        <v>1.42</v>
      </c>
      <c r="F291" s="120">
        <f t="shared" si="6"/>
        <v>-8151.6084595215507</v>
      </c>
    </row>
    <row r="292" spans="5:6" x14ac:dyDescent="0.2">
      <c r="E292" s="122">
        <v>1.425</v>
      </c>
      <c r="F292" s="120">
        <f t="shared" si="6"/>
        <v>-8172.4932593345393</v>
      </c>
    </row>
    <row r="293" spans="5:6" x14ac:dyDescent="0.2">
      <c r="E293" s="122">
        <v>1.43</v>
      </c>
      <c r="F293" s="120">
        <f t="shared" si="6"/>
        <v>-8193.2636155335549</v>
      </c>
    </row>
    <row r="294" spans="5:6" x14ac:dyDescent="0.2">
      <c r="E294" s="122">
        <v>1.4350000000000001</v>
      </c>
      <c r="F294" s="120">
        <f t="shared" si="6"/>
        <v>-8213.9203664715915</v>
      </c>
    </row>
    <row r="295" spans="5:6" x14ac:dyDescent="0.2">
      <c r="E295" s="122">
        <v>1.44</v>
      </c>
      <c r="F295" s="120">
        <f t="shared" si="6"/>
        <v>-8234.4643434356822</v>
      </c>
    </row>
    <row r="296" spans="5:6" x14ac:dyDescent="0.2">
      <c r="E296" s="122">
        <v>1.4450000000000001</v>
      </c>
      <c r="F296" s="120">
        <f t="shared" si="6"/>
        <v>-8254.8963707034054</v>
      </c>
    </row>
    <row r="297" spans="5:6" x14ac:dyDescent="0.2">
      <c r="E297" s="122">
        <v>1.45</v>
      </c>
      <c r="F297" s="120">
        <f t="shared" si="6"/>
        <v>-8275.2172655993236</v>
      </c>
    </row>
    <row r="298" spans="5:6" x14ac:dyDescent="0.2">
      <c r="E298" s="122">
        <v>1.4550000000000001</v>
      </c>
      <c r="F298" s="120">
        <f t="shared" si="6"/>
        <v>-8295.4278385512607</v>
      </c>
    </row>
    <row r="299" spans="5:6" x14ac:dyDescent="0.2">
      <c r="E299" s="122">
        <v>1.46</v>
      </c>
      <c r="F299" s="120">
        <f t="shared" si="6"/>
        <v>-8315.5288931464074</v>
      </c>
    </row>
    <row r="300" spans="5:6" x14ac:dyDescent="0.2">
      <c r="E300" s="122">
        <v>1.4650000000000001</v>
      </c>
      <c r="F300" s="120">
        <f t="shared" si="6"/>
        <v>-8335.5212261873203</v>
      </c>
    </row>
    <row r="301" spans="5:6" x14ac:dyDescent="0.2">
      <c r="E301" s="122">
        <v>1.47</v>
      </c>
      <c r="F301" s="120">
        <f t="shared" si="6"/>
        <v>-8355.405627747703</v>
      </c>
    </row>
    <row r="302" spans="5:6" x14ac:dyDescent="0.2">
      <c r="E302" s="122">
        <v>1.4750000000000001</v>
      </c>
      <c r="F302" s="120">
        <f t="shared" si="6"/>
        <v>-8375.1828812280182</v>
      </c>
    </row>
    <row r="303" spans="5:6" x14ac:dyDescent="0.2">
      <c r="E303" s="122">
        <v>1.48</v>
      </c>
      <c r="F303" s="120">
        <f t="shared" si="6"/>
        <v>-8394.8537634108798</v>
      </c>
    </row>
    <row r="304" spans="5:6" x14ac:dyDescent="0.2">
      <c r="E304" s="122">
        <v>1.4850000000000001</v>
      </c>
      <c r="F304" s="120">
        <f t="shared" si="6"/>
        <v>-8414.4190445162785</v>
      </c>
    </row>
    <row r="305" spans="5:6" x14ac:dyDescent="0.2">
      <c r="E305" s="122">
        <v>1.49</v>
      </c>
      <c r="F305" s="120">
        <f t="shared" si="6"/>
        <v>-8433.8794882565307</v>
      </c>
    </row>
    <row r="306" spans="5:6" x14ac:dyDescent="0.2">
      <c r="E306" s="122">
        <v>1.4950000000000001</v>
      </c>
      <c r="F306" s="120">
        <f t="shared" si="6"/>
        <v>-8453.235851891015</v>
      </c>
    </row>
    <row r="307" spans="5:6" x14ac:dyDescent="0.2">
      <c r="E307" s="122">
        <v>1.5</v>
      </c>
      <c r="F307" s="120">
        <f t="shared" si="6"/>
        <v>-8472.4888862806856</v>
      </c>
    </row>
    <row r="308" spans="5:6" x14ac:dyDescent="0.2">
      <c r="E308" s="122">
        <v>1.5049999999999999</v>
      </c>
      <c r="F308" s="120">
        <f t="shared" si="6"/>
        <v>-8491.6393359422982</v>
      </c>
    </row>
    <row r="309" spans="5:6" x14ac:dyDescent="0.2">
      <c r="E309" s="122">
        <v>1.51</v>
      </c>
      <c r="F309" s="120">
        <f t="shared" si="6"/>
        <v>-8510.687939102394</v>
      </c>
    </row>
    <row r="310" spans="5:6" x14ac:dyDescent="0.2">
      <c r="E310" s="122">
        <v>1.5149999999999999</v>
      </c>
      <c r="F310" s="120">
        <f t="shared" si="6"/>
        <v>-8529.6354277510272</v>
      </c>
    </row>
    <row r="311" spans="5:6" x14ac:dyDescent="0.2">
      <c r="E311" s="122">
        <v>1.52</v>
      </c>
      <c r="F311" s="120">
        <f t="shared" si="6"/>
        <v>-8548.4825276951779</v>
      </c>
    </row>
    <row r="312" spans="5:6" x14ac:dyDescent="0.2">
      <c r="E312" s="122">
        <v>1.5249999999999999</v>
      </c>
      <c r="F312" s="120">
        <f t="shared" si="6"/>
        <v>-8567.2299586119098</v>
      </c>
    </row>
    <row r="313" spans="5:6" x14ac:dyDescent="0.2">
      <c r="E313" s="122">
        <v>1.53</v>
      </c>
      <c r="F313" s="120">
        <f t="shared" si="6"/>
        <v>-8585.8784341012397</v>
      </c>
    </row>
    <row r="314" spans="5:6" x14ac:dyDescent="0.2">
      <c r="E314" s="122">
        <v>1.5349999999999999</v>
      </c>
      <c r="F314" s="120">
        <f t="shared" si="6"/>
        <v>-8604.4286617386842</v>
      </c>
    </row>
    <row r="315" spans="5:6" x14ac:dyDescent="0.2">
      <c r="E315" s="122">
        <v>1.54</v>
      </c>
      <c r="F315" s="120">
        <f t="shared" si="6"/>
        <v>-8622.8813431275303</v>
      </c>
    </row>
    <row r="316" spans="5:6" x14ac:dyDescent="0.2">
      <c r="E316" s="122">
        <v>1.5449999999999999</v>
      </c>
      <c r="F316" s="120">
        <f t="shared" si="6"/>
        <v>-8641.2371739507744</v>
      </c>
    </row>
    <row r="317" spans="5:6" x14ac:dyDescent="0.2">
      <c r="E317" s="122">
        <v>1.55</v>
      </c>
      <c r="F317" s="120">
        <f t="shared" si="6"/>
        <v>-8659.496844022764</v>
      </c>
    </row>
    <row r="318" spans="5:6" x14ac:dyDescent="0.2">
      <c r="E318" s="122">
        <v>1.5549999999999999</v>
      </c>
      <c r="F318" s="120">
        <f t="shared" si="6"/>
        <v>-8677.6610373405056</v>
      </c>
    </row>
    <row r="319" spans="5:6" x14ac:dyDescent="0.2">
      <c r="E319" s="122">
        <v>1.56</v>
      </c>
      <c r="F319" s="120">
        <f t="shared" si="6"/>
        <v>-8695.730432134671</v>
      </c>
    </row>
    <row r="320" spans="5:6" x14ac:dyDescent="0.2">
      <c r="E320" s="122">
        <v>1.5649999999999999</v>
      </c>
      <c r="F320" s="120">
        <f t="shared" si="6"/>
        <v>-8713.7057009202417</v>
      </c>
    </row>
    <row r="321" spans="5:6" x14ac:dyDescent="0.2">
      <c r="E321" s="122">
        <v>1.57</v>
      </c>
      <c r="F321" s="120">
        <f t="shared" si="6"/>
        <v>-8731.587510546864</v>
      </c>
    </row>
    <row r="322" spans="5:6" x14ac:dyDescent="0.2">
      <c r="E322" s="122">
        <v>1.575</v>
      </c>
      <c r="F322" s="120">
        <f t="shared" si="6"/>
        <v>-8749.3765222488237</v>
      </c>
    </row>
    <row r="323" spans="5:6" x14ac:dyDescent="0.2">
      <c r="E323" s="122">
        <v>1.58</v>
      </c>
      <c r="F323" s="120">
        <f t="shared" si="6"/>
        <v>-8767.0733916947338</v>
      </c>
    </row>
    <row r="324" spans="5:6" x14ac:dyDescent="0.2">
      <c r="E324" s="122">
        <v>1.585</v>
      </c>
      <c r="F324" s="120">
        <f t="shared" si="6"/>
        <v>-8784.6787690368237</v>
      </c>
    </row>
    <row r="325" spans="5:6" x14ac:dyDescent="0.2">
      <c r="E325" s="122">
        <v>1.59</v>
      </c>
      <c r="F325" s="120">
        <f t="shared" si="6"/>
        <v>-8802.1932989599445</v>
      </c>
    </row>
    <row r="326" spans="5:6" x14ac:dyDescent="0.2">
      <c r="E326" s="122">
        <v>1.595</v>
      </c>
      <c r="F326" s="120">
        <f t="shared" si="6"/>
        <v>-8819.617620730176</v>
      </c>
    </row>
    <row r="327" spans="5:6" x14ac:dyDescent="0.2">
      <c r="E327" s="122">
        <v>1.6</v>
      </c>
      <c r="F327" s="120">
        <f t="shared" ref="F327:F390" si="7">NPV(E327,$C$8:$C$27)+$C$7</f>
        <v>-8836.9523682431172</v>
      </c>
    </row>
    <row r="328" spans="5:6" x14ac:dyDescent="0.2">
      <c r="E328" s="122">
        <v>1.605</v>
      </c>
      <c r="F328" s="120">
        <f t="shared" si="7"/>
        <v>-8854.1981700718225</v>
      </c>
    </row>
    <row r="329" spans="5:6" x14ac:dyDescent="0.2">
      <c r="E329" s="122">
        <v>1.61</v>
      </c>
      <c r="F329" s="120">
        <f t="shared" si="7"/>
        <v>-8871.3556495143675</v>
      </c>
    </row>
    <row r="330" spans="5:6" x14ac:dyDescent="0.2">
      <c r="E330" s="122">
        <v>1.615</v>
      </c>
      <c r="F330" s="120">
        <f t="shared" si="7"/>
        <v>-8888.4254246410856</v>
      </c>
    </row>
    <row r="331" spans="5:6" x14ac:dyDescent="0.2">
      <c r="E331" s="122">
        <v>1.62</v>
      </c>
      <c r="F331" s="120">
        <f t="shared" si="7"/>
        <v>-8905.4081083414439</v>
      </c>
    </row>
    <row r="332" spans="5:6" x14ac:dyDescent="0.2">
      <c r="E332" s="122">
        <v>1.625</v>
      </c>
      <c r="F332" s="120">
        <f t="shared" si="7"/>
        <v>-8922.3043083705488</v>
      </c>
    </row>
    <row r="333" spans="5:6" x14ac:dyDescent="0.2">
      <c r="E333" s="122">
        <v>1.63</v>
      </c>
      <c r="F333" s="120">
        <f t="shared" si="7"/>
        <v>-8939.1146273953091</v>
      </c>
    </row>
    <row r="334" spans="5:6" x14ac:dyDescent="0.2">
      <c r="E334" s="122">
        <v>1.635</v>
      </c>
      <c r="F334" s="120">
        <f t="shared" si="7"/>
        <v>-8955.839663040244</v>
      </c>
    </row>
    <row r="335" spans="5:6" x14ac:dyDescent="0.2">
      <c r="E335" s="122">
        <v>1.64</v>
      </c>
      <c r="F335" s="120">
        <f t="shared" si="7"/>
        <v>-8972.4800079329252</v>
      </c>
    </row>
    <row r="336" spans="5:6" x14ac:dyDescent="0.2">
      <c r="E336" s="122">
        <v>1.645</v>
      </c>
      <c r="F336" s="120">
        <f t="shared" si="7"/>
        <v>-8989.0362497490678</v>
      </c>
    </row>
    <row r="337" spans="5:6" x14ac:dyDescent="0.2">
      <c r="E337" s="122">
        <v>1.65</v>
      </c>
      <c r="F337" s="120">
        <f t="shared" si="7"/>
        <v>-9005.5089712572371</v>
      </c>
    </row>
    <row r="338" spans="5:6" x14ac:dyDescent="0.2">
      <c r="E338" s="122">
        <v>1.655</v>
      </c>
      <c r="F338" s="120">
        <f t="shared" si="7"/>
        <v>-9021.8987503632616</v>
      </c>
    </row>
    <row r="339" spans="5:6" x14ac:dyDescent="0.2">
      <c r="E339" s="122">
        <v>1.66</v>
      </c>
      <c r="F339" s="120">
        <f t="shared" si="7"/>
        <v>-9038.2061601542009</v>
      </c>
    </row>
    <row r="340" spans="5:6" x14ac:dyDescent="0.2">
      <c r="E340" s="122">
        <v>1.665</v>
      </c>
      <c r="F340" s="120">
        <f t="shared" si="7"/>
        <v>-9054.431768942035</v>
      </c>
    </row>
    <row r="341" spans="5:6" x14ac:dyDescent="0.2">
      <c r="E341" s="122">
        <v>1.67</v>
      </c>
      <c r="F341" s="120">
        <f t="shared" si="7"/>
        <v>-9070.5761403069373</v>
      </c>
    </row>
    <row r="342" spans="5:6" x14ac:dyDescent="0.2">
      <c r="E342" s="122">
        <v>1.675</v>
      </c>
      <c r="F342" s="120">
        <f t="shared" si="7"/>
        <v>-9086.6398331402233</v>
      </c>
    </row>
    <row r="343" spans="5:6" x14ac:dyDescent="0.2">
      <c r="E343" s="122">
        <v>1.68</v>
      </c>
      <c r="F343" s="120">
        <f t="shared" si="7"/>
        <v>-9102.6234016869421</v>
      </c>
    </row>
    <row r="344" spans="5:6" x14ac:dyDescent="0.2">
      <c r="E344" s="122">
        <v>1.6850000000000001</v>
      </c>
      <c r="F344" s="120">
        <f t="shared" si="7"/>
        <v>-9118.5273955880857</v>
      </c>
    </row>
    <row r="345" spans="5:6" x14ac:dyDescent="0.2">
      <c r="E345" s="122">
        <v>1.69</v>
      </c>
      <c r="F345" s="120">
        <f t="shared" si="7"/>
        <v>-9134.3523599224718</v>
      </c>
    </row>
    <row r="346" spans="5:6" x14ac:dyDescent="0.2">
      <c r="E346" s="122">
        <v>1.6950000000000001</v>
      </c>
      <c r="F346" s="120">
        <f t="shared" si="7"/>
        <v>-9150.0988352482655</v>
      </c>
    </row>
    <row r="347" spans="5:6" x14ac:dyDescent="0.2">
      <c r="E347" s="122">
        <v>1.7</v>
      </c>
      <c r="F347" s="120">
        <f t="shared" si="7"/>
        <v>-9165.7673576441321</v>
      </c>
    </row>
    <row r="348" spans="5:6" x14ac:dyDescent="0.2">
      <c r="E348" s="122">
        <v>1.7050000000000001</v>
      </c>
      <c r="F348" s="120">
        <f t="shared" si="7"/>
        <v>-9181.3584587500554</v>
      </c>
    </row>
    <row r="349" spans="5:6" x14ac:dyDescent="0.2">
      <c r="E349" s="122">
        <v>1.71</v>
      </c>
      <c r="F349" s="120">
        <f t="shared" si="7"/>
        <v>-9196.8726658078049</v>
      </c>
    </row>
    <row r="350" spans="5:6" x14ac:dyDescent="0.2">
      <c r="E350" s="122">
        <v>1.7150000000000001</v>
      </c>
      <c r="F350" s="120">
        <f t="shared" si="7"/>
        <v>-9212.310501701033</v>
      </c>
    </row>
    <row r="351" spans="5:6" x14ac:dyDescent="0.2">
      <c r="E351" s="122">
        <v>1.72</v>
      </c>
      <c r="F351" s="120">
        <f t="shared" si="7"/>
        <v>-9227.6724849950515</v>
      </c>
    </row>
    <row r="352" spans="5:6" x14ac:dyDescent="0.2">
      <c r="E352" s="122">
        <v>1.7250000000000001</v>
      </c>
      <c r="F352" s="120">
        <f t="shared" si="7"/>
        <v>-9242.9591299762506</v>
      </c>
    </row>
    <row r="353" spans="5:6" x14ac:dyDescent="0.2">
      <c r="E353" s="122">
        <v>1.73</v>
      </c>
      <c r="F353" s="120">
        <f t="shared" si="7"/>
        <v>-9258.1709466911416</v>
      </c>
    </row>
    <row r="354" spans="5:6" x14ac:dyDescent="0.2">
      <c r="E354" s="122">
        <v>1.7350000000000001</v>
      </c>
      <c r="F354" s="120">
        <f t="shared" si="7"/>
        <v>-9273.3084409851199</v>
      </c>
    </row>
    <row r="355" spans="5:6" x14ac:dyDescent="0.2">
      <c r="E355" s="122">
        <v>1.74</v>
      </c>
      <c r="F355" s="120">
        <f t="shared" si="7"/>
        <v>-9288.3721145408308</v>
      </c>
    </row>
    <row r="356" spans="5:6" x14ac:dyDescent="0.2">
      <c r="E356" s="122">
        <v>1.7450000000000001</v>
      </c>
      <c r="F356" s="120">
        <f t="shared" si="7"/>
        <v>-9303.3624649162048</v>
      </c>
    </row>
    <row r="357" spans="5:6" x14ac:dyDescent="0.2">
      <c r="E357" s="122">
        <v>1.75</v>
      </c>
      <c r="F357" s="120">
        <f t="shared" si="7"/>
        <v>-9318.2799855821831</v>
      </c>
    </row>
    <row r="358" spans="5:6" x14ac:dyDescent="0.2">
      <c r="E358" s="122">
        <v>1.7549999999999999</v>
      </c>
      <c r="F358" s="120">
        <f t="shared" si="7"/>
        <v>-9333.1251659600675</v>
      </c>
    </row>
    <row r="359" spans="5:6" x14ac:dyDescent="0.2">
      <c r="E359" s="122">
        <v>1.76</v>
      </c>
      <c r="F359" s="120">
        <f t="shared" si="7"/>
        <v>-9347.8984914585599</v>
      </c>
    </row>
    <row r="360" spans="5:6" x14ac:dyDescent="0.2">
      <c r="E360" s="122">
        <v>1.7649999999999999</v>
      </c>
      <c r="F360" s="120">
        <f t="shared" si="7"/>
        <v>-9362.6004435104514</v>
      </c>
    </row>
    <row r="361" spans="5:6" x14ac:dyDescent="0.2">
      <c r="E361" s="122">
        <v>1.77</v>
      </c>
      <c r="F361" s="120">
        <f t="shared" si="7"/>
        <v>-9377.2314996090063</v>
      </c>
    </row>
    <row r="362" spans="5:6" x14ac:dyDescent="0.2">
      <c r="E362" s="122">
        <v>1.7749999999999999</v>
      </c>
      <c r="F362" s="120">
        <f t="shared" si="7"/>
        <v>-9391.7921333439699</v>
      </c>
    </row>
    <row r="363" spans="5:6" x14ac:dyDescent="0.2">
      <c r="E363" s="122">
        <v>1.78</v>
      </c>
      <c r="F363" s="120">
        <f t="shared" si="7"/>
        <v>-9406.282814437307</v>
      </c>
    </row>
    <row r="364" spans="5:6" x14ac:dyDescent="0.2">
      <c r="E364" s="122">
        <v>1.7849999999999999</v>
      </c>
      <c r="F364" s="120">
        <f t="shared" si="7"/>
        <v>-9420.7040087785608</v>
      </c>
    </row>
    <row r="365" spans="5:6" x14ac:dyDescent="0.2">
      <c r="E365" s="122">
        <v>1.79</v>
      </c>
      <c r="F365" s="120">
        <f t="shared" si="7"/>
        <v>-9435.0561784599267</v>
      </c>
    </row>
    <row r="366" spans="5:6" x14ac:dyDescent="0.2">
      <c r="E366" s="122">
        <v>1.7949999999999999</v>
      </c>
      <c r="F366" s="120">
        <f t="shared" si="7"/>
        <v>-9449.339781810977</v>
      </c>
    </row>
    <row r="367" spans="5:6" x14ac:dyDescent="0.2">
      <c r="E367" s="122">
        <v>1.8</v>
      </c>
      <c r="F367" s="120">
        <f t="shared" si="7"/>
        <v>-9463.5552734330886</v>
      </c>
    </row>
    <row r="368" spans="5:6" x14ac:dyDescent="0.2">
      <c r="E368" s="122">
        <v>1.8049999999999999</v>
      </c>
      <c r="F368" s="120">
        <f t="shared" si="7"/>
        <v>-9477.7031042335366</v>
      </c>
    </row>
    <row r="369" spans="5:6" x14ac:dyDescent="0.2">
      <c r="E369" s="122">
        <v>1.81</v>
      </c>
      <c r="F369" s="120">
        <f t="shared" si="7"/>
        <v>-9491.7837214592801</v>
      </c>
    </row>
    <row r="370" spans="5:6" x14ac:dyDescent="0.2">
      <c r="E370" s="122">
        <v>1.8149999999999999</v>
      </c>
      <c r="F370" s="120">
        <f t="shared" si="7"/>
        <v>-9505.7975687304224</v>
      </c>
    </row>
    <row r="371" spans="5:6" x14ac:dyDescent="0.2">
      <c r="E371" s="122">
        <v>1.82</v>
      </c>
      <c r="F371" s="120">
        <f t="shared" si="7"/>
        <v>-9519.7450860733952</v>
      </c>
    </row>
    <row r="372" spans="5:6" x14ac:dyDescent="0.2">
      <c r="E372" s="122">
        <v>1.825</v>
      </c>
      <c r="F372" s="120">
        <f t="shared" si="7"/>
        <v>-9533.6267099537799</v>
      </c>
    </row>
    <row r="373" spans="5:6" x14ac:dyDescent="0.2">
      <c r="E373" s="122">
        <v>1.83</v>
      </c>
      <c r="F373" s="120">
        <f t="shared" si="7"/>
        <v>-9547.4428733088789</v>
      </c>
    </row>
    <row r="374" spans="5:6" x14ac:dyDescent="0.2">
      <c r="E374" s="122">
        <v>1.835</v>
      </c>
      <c r="F374" s="120">
        <f t="shared" si="7"/>
        <v>-9561.194005579935</v>
      </c>
    </row>
    <row r="375" spans="5:6" x14ac:dyDescent="0.2">
      <c r="E375" s="122">
        <v>1.84</v>
      </c>
      <c r="F375" s="120">
        <f t="shared" si="7"/>
        <v>-9574.8805327440787</v>
      </c>
    </row>
    <row r="376" spans="5:6" x14ac:dyDescent="0.2">
      <c r="E376" s="122">
        <v>1.845</v>
      </c>
      <c r="F376" s="120">
        <f t="shared" si="7"/>
        <v>-9588.5028773459599</v>
      </c>
    </row>
    <row r="377" spans="5:6" x14ac:dyDescent="0.2">
      <c r="E377" s="122">
        <v>1.85</v>
      </c>
      <c r="F377" s="120">
        <f t="shared" si="7"/>
        <v>-9602.0614585291005</v>
      </c>
    </row>
    <row r="378" spans="5:6" x14ac:dyDescent="0.2">
      <c r="E378" s="122">
        <v>1.855</v>
      </c>
      <c r="F378" s="120">
        <f t="shared" si="7"/>
        <v>-9615.5566920669189</v>
      </c>
    </row>
    <row r="379" spans="5:6" x14ac:dyDescent="0.2">
      <c r="E379" s="122">
        <v>1.86</v>
      </c>
      <c r="F379" s="120">
        <f t="shared" si="7"/>
        <v>-9628.9889903935036</v>
      </c>
    </row>
    <row r="380" spans="5:6" x14ac:dyDescent="0.2">
      <c r="E380" s="122">
        <v>1.865</v>
      </c>
      <c r="F380" s="120">
        <f t="shared" si="7"/>
        <v>-9642.3587626340486</v>
      </c>
    </row>
    <row r="381" spans="5:6" x14ac:dyDescent="0.2">
      <c r="E381" s="122">
        <v>1.87</v>
      </c>
      <c r="F381" s="120">
        <f t="shared" si="7"/>
        <v>-9655.6664146350558</v>
      </c>
    </row>
    <row r="382" spans="5:6" x14ac:dyDescent="0.2">
      <c r="E382" s="122">
        <v>1.875</v>
      </c>
      <c r="F382" s="120">
        <f t="shared" si="7"/>
        <v>-9668.9123489941958</v>
      </c>
    </row>
    <row r="383" spans="5:6" x14ac:dyDescent="0.2">
      <c r="E383" s="122">
        <v>1.88</v>
      </c>
      <c r="F383" s="120">
        <f t="shared" si="7"/>
        <v>-9682.0969650899224</v>
      </c>
    </row>
    <row r="384" spans="5:6" x14ac:dyDescent="0.2">
      <c r="E384" s="122">
        <v>1.885</v>
      </c>
      <c r="F384" s="120">
        <f t="shared" si="7"/>
        <v>-9695.2206591107897</v>
      </c>
    </row>
    <row r="385" spans="5:6" x14ac:dyDescent="0.2">
      <c r="E385" s="122">
        <v>1.89</v>
      </c>
      <c r="F385" s="120">
        <f t="shared" si="7"/>
        <v>-9708.2838240844903</v>
      </c>
    </row>
    <row r="386" spans="5:6" x14ac:dyDescent="0.2">
      <c r="E386" s="122">
        <v>1.895</v>
      </c>
      <c r="F386" s="120">
        <f t="shared" si="7"/>
        <v>-9721.2868499066317</v>
      </c>
    </row>
    <row r="387" spans="5:6" x14ac:dyDescent="0.2">
      <c r="E387" s="122">
        <v>1.9</v>
      </c>
      <c r="F387" s="120">
        <f t="shared" si="7"/>
        <v>-9734.2301233692142</v>
      </c>
    </row>
    <row r="388" spans="5:6" x14ac:dyDescent="0.2">
      <c r="E388" s="122">
        <v>1.905</v>
      </c>
      <c r="F388" s="120">
        <f t="shared" si="7"/>
        <v>-9747.1140281888474</v>
      </c>
    </row>
    <row r="389" spans="5:6" x14ac:dyDescent="0.2">
      <c r="E389" s="122">
        <v>1.91</v>
      </c>
      <c r="F389" s="120">
        <f t="shared" si="7"/>
        <v>-9759.9389450347044</v>
      </c>
    </row>
    <row r="390" spans="5:6" x14ac:dyDescent="0.2">
      <c r="E390" s="122">
        <v>1.915</v>
      </c>
      <c r="F390" s="120">
        <f t="shared" si="7"/>
        <v>-9772.70525155621</v>
      </c>
    </row>
    <row r="391" spans="5:6" x14ac:dyDescent="0.2">
      <c r="E391" s="122">
        <v>1.92</v>
      </c>
      <c r="F391" s="120">
        <f t="shared" ref="F391:F407" si="8">NPV(E391,$C$8:$C$27)+$C$7</f>
        <v>-9785.4133224104189</v>
      </c>
    </row>
    <row r="392" spans="5:6" x14ac:dyDescent="0.2">
      <c r="E392" s="122">
        <v>1.925</v>
      </c>
      <c r="F392" s="120">
        <f t="shared" si="8"/>
        <v>-9798.0635292892202</v>
      </c>
    </row>
    <row r="393" spans="5:6" x14ac:dyDescent="0.2">
      <c r="E393" s="122">
        <v>1.93</v>
      </c>
      <c r="F393" s="120">
        <f t="shared" si="8"/>
        <v>-9810.6562409461803</v>
      </c>
    </row>
    <row r="394" spans="5:6" x14ac:dyDescent="0.2">
      <c r="E394" s="122">
        <v>1.9350000000000001</v>
      </c>
      <c r="F394" s="120">
        <f t="shared" si="8"/>
        <v>-9823.1918232232019</v>
      </c>
    </row>
    <row r="395" spans="5:6" x14ac:dyDescent="0.2">
      <c r="E395" s="122">
        <v>1.94</v>
      </c>
      <c r="F395" s="120">
        <f t="shared" si="8"/>
        <v>-9835.6706390768832</v>
      </c>
    </row>
    <row r="396" spans="5:6" x14ac:dyDescent="0.2">
      <c r="E396" s="122">
        <v>1.9450000000000001</v>
      </c>
      <c r="F396" s="120">
        <f t="shared" si="8"/>
        <v>-9848.0930486046564</v>
      </c>
    </row>
    <row r="397" spans="5:6" x14ac:dyDescent="0.2">
      <c r="E397" s="122">
        <v>1.95</v>
      </c>
      <c r="F397" s="120">
        <f t="shared" si="8"/>
        <v>-9860.4594090706378</v>
      </c>
    </row>
    <row r="398" spans="5:6" x14ac:dyDescent="0.2">
      <c r="E398" s="122">
        <v>1.9550000000000001</v>
      </c>
      <c r="F398" s="120">
        <f t="shared" si="8"/>
        <v>-9872.7700749312644</v>
      </c>
    </row>
    <row r="399" spans="5:6" x14ac:dyDescent="0.2">
      <c r="E399" s="122">
        <v>1.96</v>
      </c>
      <c r="F399" s="120">
        <f t="shared" si="8"/>
        <v>-9885.0253978606561</v>
      </c>
    </row>
    <row r="400" spans="5:6" x14ac:dyDescent="0.2">
      <c r="E400" s="122">
        <v>1.9650000000000001</v>
      </c>
      <c r="F400" s="120">
        <f t="shared" si="8"/>
        <v>-9897.2257267757432</v>
      </c>
    </row>
    <row r="401" spans="5:6" x14ac:dyDescent="0.2">
      <c r="E401" s="122">
        <v>1.97</v>
      </c>
      <c r="F401" s="120">
        <f t="shared" si="8"/>
        <v>-9909.3714078611665</v>
      </c>
    </row>
    <row r="402" spans="5:6" x14ac:dyDescent="0.2">
      <c r="E402" s="122">
        <v>1.9750000000000001</v>
      </c>
      <c r="F402" s="120">
        <f t="shared" si="8"/>
        <v>-9921.4627845938958</v>
      </c>
    </row>
    <row r="403" spans="5:6" x14ac:dyDescent="0.2">
      <c r="E403" s="122">
        <v>1.98</v>
      </c>
      <c r="F403" s="120">
        <f t="shared" si="8"/>
        <v>-9933.5001977676511</v>
      </c>
    </row>
    <row r="404" spans="5:6" x14ac:dyDescent="0.2">
      <c r="E404" s="122">
        <v>1.9850000000000001</v>
      </c>
      <c r="F404" s="120">
        <f t="shared" si="8"/>
        <v>-9945.4839855170831</v>
      </c>
    </row>
    <row r="405" spans="5:6" x14ac:dyDescent="0.2">
      <c r="E405" s="122">
        <v>1.99</v>
      </c>
      <c r="F405" s="120">
        <f t="shared" si="8"/>
        <v>-9957.4144833416794</v>
      </c>
    </row>
    <row r="406" spans="5:6" x14ac:dyDescent="0.2">
      <c r="E406" s="122">
        <v>1.9950000000000001</v>
      </c>
      <c r="F406" s="120">
        <f t="shared" si="8"/>
        <v>-9969.2920241294923</v>
      </c>
    </row>
    <row r="407" spans="5:6" x14ac:dyDescent="0.2">
      <c r="E407" s="122">
        <v>2</v>
      </c>
      <c r="F407" s="120">
        <f t="shared" si="8"/>
        <v>-9981.1169381805994</v>
      </c>
    </row>
  </sheetData>
  <mergeCells count="5">
    <mergeCell ref="B2:E3"/>
    <mergeCell ref="L12:M12"/>
    <mergeCell ref="L6:M6"/>
    <mergeCell ref="L3:M3"/>
    <mergeCell ref="L4:M4"/>
  </mergeCells>
  <phoneticPr fontId="2" type="noConversion"/>
  <pageMargins left="0.75" right="0.75" top="1" bottom="1" header="0"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5"/>
  <sheetViews>
    <sheetView showGridLines="0" workbookViewId="0"/>
  </sheetViews>
  <sheetFormatPr baseColWidth="10" defaultRowHeight="12.75" x14ac:dyDescent="0.2"/>
  <cols>
    <col min="1" max="1" width="3.42578125" style="2" customWidth="1"/>
    <col min="2" max="5" width="11.42578125" style="2"/>
    <col min="6" max="6" width="2.5703125" style="2" customWidth="1"/>
    <col min="7" max="7" width="9.28515625" style="2" customWidth="1"/>
    <col min="8" max="9" width="11.42578125" style="2"/>
    <col min="10" max="10" width="2" style="2" customWidth="1"/>
    <col min="11" max="16384" width="11.42578125" style="2"/>
  </cols>
  <sheetData>
    <row r="2" spans="1:9" ht="26.25" x14ac:dyDescent="0.4">
      <c r="B2" s="125" t="s">
        <v>31</v>
      </c>
      <c r="C2" s="125"/>
      <c r="D2" s="125"/>
      <c r="E2" s="125"/>
    </row>
    <row r="3" spans="1:9" ht="13.5" thickBot="1" x14ac:dyDescent="0.25"/>
    <row r="4" spans="1:9" ht="17.25" thickTop="1" thickBot="1" x14ac:dyDescent="0.25">
      <c r="B4" s="126" t="s">
        <v>32</v>
      </c>
      <c r="C4" s="127" t="s">
        <v>33</v>
      </c>
      <c r="D4" s="127" t="s">
        <v>34</v>
      </c>
      <c r="E4" s="128" t="s">
        <v>35</v>
      </c>
      <c r="G4" s="93" t="s">
        <v>36</v>
      </c>
      <c r="H4" s="93" t="s">
        <v>37</v>
      </c>
      <c r="I4" s="93" t="s">
        <v>38</v>
      </c>
    </row>
    <row r="5" spans="1:9" ht="15.75" x14ac:dyDescent="0.2">
      <c r="B5" s="129">
        <v>0</v>
      </c>
      <c r="C5" s="130">
        <v>-1000</v>
      </c>
      <c r="D5" s="130">
        <v>-1000</v>
      </c>
      <c r="E5" s="130">
        <f>+D5-C5</f>
        <v>0</v>
      </c>
      <c r="G5" s="95">
        <v>0</v>
      </c>
      <c r="H5" s="136">
        <f>+NPV($G5,$C$6:$C$9)+$C$5</f>
        <v>300</v>
      </c>
      <c r="I5" s="136">
        <f>+NPV($G5,$D$6:$D$9)+$D$5</f>
        <v>400</v>
      </c>
    </row>
    <row r="6" spans="1:9" ht="15.75" x14ac:dyDescent="0.2">
      <c r="B6" s="129">
        <v>1</v>
      </c>
      <c r="C6" s="130">
        <v>500</v>
      </c>
      <c r="D6" s="130">
        <v>100</v>
      </c>
      <c r="E6" s="130">
        <f>+D6-C6</f>
        <v>-400</v>
      </c>
      <c r="G6" s="95">
        <v>5.0000000000000001E-3</v>
      </c>
      <c r="H6" s="136">
        <f t="shared" ref="H6:H69" si="0">+NPV($G6,$C$6:$C$9)+$C$5</f>
        <v>287.11161901656237</v>
      </c>
      <c r="I6" s="136">
        <f t="shared" ref="I6:I69" si="1">+NPV($G6,$D$6:$D$9)+$D$5</f>
        <v>378.73285523880281</v>
      </c>
    </row>
    <row r="7" spans="1:9" ht="15.75" x14ac:dyDescent="0.2">
      <c r="B7" s="129">
        <v>2</v>
      </c>
      <c r="C7" s="130">
        <v>400</v>
      </c>
      <c r="D7" s="130">
        <v>300</v>
      </c>
      <c r="E7" s="130">
        <f>+D7-C7</f>
        <v>-100</v>
      </c>
      <c r="G7" s="95">
        <v>0.01</v>
      </c>
      <c r="H7" s="136">
        <f t="shared" si="0"/>
        <v>274.4430035398384</v>
      </c>
      <c r="I7" s="136">
        <f t="shared" si="1"/>
        <v>357.92298167292279</v>
      </c>
    </row>
    <row r="8" spans="1:9" ht="15.75" x14ac:dyDescent="0.2">
      <c r="B8" s="129">
        <v>3</v>
      </c>
      <c r="C8" s="130">
        <v>300</v>
      </c>
      <c r="D8" s="130">
        <v>400</v>
      </c>
      <c r="E8" s="130">
        <f>+D8-C8</f>
        <v>100</v>
      </c>
      <c r="G8" s="95">
        <v>1.4999999999999999E-2</v>
      </c>
      <c r="H8" s="136">
        <f t="shared" si="0"/>
        <v>261.98905804825972</v>
      </c>
      <c r="I8" s="136">
        <f t="shared" si="1"/>
        <v>337.55802775027155</v>
      </c>
    </row>
    <row r="9" spans="1:9" ht="16.5" thickBot="1" x14ac:dyDescent="0.25">
      <c r="B9" s="131">
        <v>4</v>
      </c>
      <c r="C9" s="132">
        <v>100</v>
      </c>
      <c r="D9" s="132">
        <v>600</v>
      </c>
      <c r="E9" s="132">
        <f>+D9-C9</f>
        <v>500</v>
      </c>
      <c r="G9" s="95">
        <v>0.02</v>
      </c>
      <c r="H9" s="136">
        <f t="shared" si="0"/>
        <v>249.74483389333159</v>
      </c>
      <c r="I9" s="136">
        <f t="shared" si="1"/>
        <v>317.62603949239656</v>
      </c>
    </row>
    <row r="10" spans="1:9" ht="14.25" thickTop="1" thickBot="1" x14ac:dyDescent="0.25">
      <c r="G10" s="95">
        <v>2.5000000000000001E-2</v>
      </c>
      <c r="H10" s="136">
        <f t="shared" si="0"/>
        <v>237.70552428177757</v>
      </c>
      <c r="I10" s="136">
        <f t="shared" si="1"/>
        <v>298.11544571533136</v>
      </c>
    </row>
    <row r="11" spans="1:9" ht="14.25" thickTop="1" thickBot="1" x14ac:dyDescent="0.25">
      <c r="A11" s="87"/>
      <c r="B11" s="133" t="s">
        <v>39</v>
      </c>
      <c r="C11" s="134">
        <f>IRR(C5:C9)</f>
        <v>0.14488844278532143</v>
      </c>
      <c r="D11" s="134">
        <f>IRR(D5:D9)</f>
        <v>0.11790555626093946</v>
      </c>
      <c r="E11" s="135">
        <f>IRR(E5:E9)</f>
        <v>7.1672799779938456E-2</v>
      </c>
      <c r="G11" s="95">
        <v>0.03</v>
      </c>
      <c r="H11" s="136">
        <f t="shared" si="0"/>
        <v>225.86645945490204</v>
      </c>
      <c r="I11" s="136">
        <f t="shared" si="1"/>
        <v>279.01504387158002</v>
      </c>
    </row>
    <row r="12" spans="1:9" ht="13.5" thickTop="1" x14ac:dyDescent="0.2">
      <c r="G12" s="95">
        <v>3.5000000000000003E-2</v>
      </c>
      <c r="H12" s="136">
        <f t="shared" si="0"/>
        <v>214.22310205643885</v>
      </c>
      <c r="I12" s="136">
        <f t="shared" si="1"/>
        <v>260.31398648419622</v>
      </c>
    </row>
    <row r="13" spans="1:9" x14ac:dyDescent="0.2">
      <c r="G13" s="95">
        <v>0.04</v>
      </c>
      <c r="H13" s="136">
        <f t="shared" si="0"/>
        <v>202.77104268057838</v>
      </c>
      <c r="I13" s="136">
        <f t="shared" si="1"/>
        <v>242.00176814537326</v>
      </c>
    </row>
    <row r="14" spans="1:9" x14ac:dyDescent="0.2">
      <c r="G14" s="95">
        <v>4.4999999999999998E-2</v>
      </c>
      <c r="H14" s="136">
        <f t="shared" si="0"/>
        <v>191.50599559227749</v>
      </c>
      <c r="I14" s="136">
        <f t="shared" si="1"/>
        <v>224.06821305341305</v>
      </c>
    </row>
    <row r="15" spans="1:9" x14ac:dyDescent="0.2">
      <c r="G15" s="95">
        <v>0.05</v>
      </c>
      <c r="H15" s="136">
        <f t="shared" si="0"/>
        <v>180.42379461232713</v>
      </c>
      <c r="I15" s="136">
        <f t="shared" si="1"/>
        <v>206.50346306322967</v>
      </c>
    </row>
    <row r="16" spans="1:9" x14ac:dyDescent="0.2">
      <c r="G16" s="95">
        <v>5.5E-2</v>
      </c>
      <c r="H16" s="136">
        <f t="shared" si="0"/>
        <v>169.52038916003994</v>
      </c>
      <c r="I16" s="136">
        <f t="shared" si="1"/>
        <v>189.29796622684967</v>
      </c>
    </row>
    <row r="17" spans="4:9" x14ac:dyDescent="0.2">
      <c r="G17" s="95">
        <v>0.06</v>
      </c>
      <c r="H17" s="136">
        <f t="shared" si="0"/>
        <v>158.7918404467357</v>
      </c>
      <c r="I17" s="136">
        <f t="shared" si="1"/>
        <v>172.44246580151435</v>
      </c>
    </row>
    <row r="18" spans="4:9" x14ac:dyDescent="0.2">
      <c r="G18" s="95">
        <v>6.5000000000000002E-2</v>
      </c>
      <c r="H18" s="136">
        <f t="shared" si="0"/>
        <v>148.23431781356248</v>
      </c>
      <c r="I18" s="136">
        <f t="shared" si="1"/>
        <v>155.92798970415765</v>
      </c>
    </row>
    <row r="19" spans="4:9" x14ac:dyDescent="0.2">
      <c r="G19" s="95">
        <v>7.0000000000000007E-2</v>
      </c>
      <c r="H19" s="136">
        <f t="shared" si="0"/>
        <v>137.84409520746067</v>
      </c>
      <c r="I19" s="136">
        <f t="shared" si="1"/>
        <v>139.74584039205297</v>
      </c>
    </row>
    <row r="20" spans="4:9" x14ac:dyDescent="0.2">
      <c r="G20" s="95">
        <v>7.4999999999999997E-2</v>
      </c>
      <c r="H20" s="136">
        <f t="shared" si="0"/>
        <v>127.61754778941531</v>
      </c>
      <c r="I20" s="136">
        <f t="shared" si="1"/>
        <v>123.88758515046652</v>
      </c>
    </row>
    <row r="21" spans="4:9" x14ac:dyDescent="0.2">
      <c r="G21" s="95">
        <v>0.08</v>
      </c>
      <c r="H21" s="136">
        <f t="shared" si="0"/>
        <v>117.55114866937242</v>
      </c>
      <c r="I21" s="136">
        <f t="shared" si="1"/>
        <v>108.34504676906727</v>
      </c>
    </row>
    <row r="22" spans="4:9" x14ac:dyDescent="0.2">
      <c r="G22" s="95">
        <v>8.5000000000000006E-2</v>
      </c>
      <c r="H22" s="136">
        <f t="shared" si="0"/>
        <v>107.64146576250823</v>
      </c>
      <c r="I22" s="136">
        <f t="shared" si="1"/>
        <v>93.110294589777368</v>
      </c>
    </row>
    <row r="23" spans="4:9" x14ac:dyDescent="0.2">
      <c r="G23" s="95">
        <v>0.09</v>
      </c>
      <c r="H23" s="136">
        <f t="shared" si="0"/>
        <v>97.885158761738012</v>
      </c>
      <c r="I23" s="136">
        <f t="shared" si="1"/>
        <v>78.175635909566381</v>
      </c>
    </row>
    <row r="24" spans="4:9" x14ac:dyDescent="0.2">
      <c r="G24" s="95">
        <v>9.5000000000000001E-2</v>
      </c>
      <c r="H24" s="136">
        <f t="shared" si="0"/>
        <v>88.27897622163664</v>
      </c>
      <c r="I24" s="136">
        <f t="shared" si="1"/>
        <v>63.533607722524266</v>
      </c>
    </row>
    <row r="25" spans="4:9" x14ac:dyDescent="0.2">
      <c r="G25" s="95">
        <v>0.1</v>
      </c>
      <c r="H25" s="136">
        <f t="shared" si="0"/>
        <v>78.819752749129066</v>
      </c>
      <c r="I25" s="136">
        <f t="shared" si="1"/>
        <v>49.176968786284988</v>
      </c>
    </row>
    <row r="26" spans="4:9" x14ac:dyDescent="0.2">
      <c r="G26" s="95">
        <v>0.105</v>
      </c>
      <c r="H26" s="136">
        <f t="shared" si="0"/>
        <v>69.504406296550314</v>
      </c>
      <c r="I26" s="136">
        <f t="shared" si="1"/>
        <v>35.098691998621462</v>
      </c>
    </row>
    <row r="27" spans="4:9" x14ac:dyDescent="0.2">
      <c r="D27" s="87"/>
      <c r="G27" s="95">
        <v>0.11</v>
      </c>
      <c r="H27" s="136">
        <f t="shared" si="0"/>
        <v>60.329935552857251</v>
      </c>
      <c r="I27" s="136">
        <f t="shared" si="1"/>
        <v>21.291957070686635</v>
      </c>
    </row>
    <row r="28" spans="4:9" x14ac:dyDescent="0.2">
      <c r="G28" s="95">
        <v>0.115</v>
      </c>
      <c r="H28" s="136">
        <f t="shared" si="0"/>
        <v>51.293417428982366</v>
      </c>
      <c r="I28" s="136">
        <f t="shared" si="1"/>
        <v>7.7501434840519323</v>
      </c>
    </row>
    <row r="29" spans="4:9" x14ac:dyDescent="0.2">
      <c r="G29" s="95">
        <v>0.12</v>
      </c>
      <c r="H29" s="136">
        <f t="shared" si="0"/>
        <v>42.39200463348584</v>
      </c>
      <c r="I29" s="136">
        <f t="shared" si="1"/>
        <v>-5.5331762807165887</v>
      </c>
    </row>
    <row r="30" spans="4:9" x14ac:dyDescent="0.2">
      <c r="G30" s="95">
        <v>0.125</v>
      </c>
      <c r="H30" s="136">
        <f t="shared" si="0"/>
        <v>33.62292333485766</v>
      </c>
      <c r="I30" s="136">
        <f t="shared" si="1"/>
        <v>-18.564243255601241</v>
      </c>
    </row>
    <row r="31" spans="4:9" x14ac:dyDescent="0.2">
      <c r="G31" s="95">
        <v>0.13</v>
      </c>
      <c r="H31" s="136">
        <f t="shared" si="0"/>
        <v>24.98347090695961</v>
      </c>
      <c r="I31" s="136">
        <f t="shared" si="1"/>
        <v>-31.349118247917886</v>
      </c>
    </row>
    <row r="32" spans="4:9" x14ac:dyDescent="0.2">
      <c r="G32" s="95">
        <v>0.13500000000000001</v>
      </c>
      <c r="H32" s="136">
        <f t="shared" si="0"/>
        <v>16.471013754281557</v>
      </c>
      <c r="I32" s="136">
        <f t="shared" si="1"/>
        <v>-43.893687864928324</v>
      </c>
    </row>
    <row r="33" spans="7:9" x14ac:dyDescent="0.2">
      <c r="G33" s="95">
        <v>0.14000000000000001</v>
      </c>
      <c r="H33" s="136">
        <f t="shared" si="0"/>
        <v>8.0829852138131173</v>
      </c>
      <c r="I33" s="136">
        <f t="shared" si="1"/>
        <v>-56.20367031037631</v>
      </c>
    </row>
    <row r="34" spans="7:9" x14ac:dyDescent="0.2">
      <c r="G34" s="95">
        <v>0.14499999999999999</v>
      </c>
      <c r="H34" s="136">
        <f t="shared" si="0"/>
        <v>-0.18311646951474359</v>
      </c>
      <c r="I34" s="136">
        <f t="shared" si="1"/>
        <v>-68.284620962575104</v>
      </c>
    </row>
    <row r="35" spans="7:9" x14ac:dyDescent="0.2">
      <c r="G35" s="95">
        <v>0.15</v>
      </c>
      <c r="H35" s="136">
        <f t="shared" si="0"/>
        <v>-8.3297300967333285</v>
      </c>
      <c r="I35" s="136">
        <f t="shared" si="1"/>
        <v>-80.141937743218136</v>
      </c>
    </row>
    <row r="36" spans="7:9" x14ac:dyDescent="0.2">
      <c r="G36" s="95">
        <v>0.155</v>
      </c>
      <c r="H36" s="136">
        <f t="shared" si="0"/>
        <v>-16.3592334008639</v>
      </c>
      <c r="I36" s="136">
        <f t="shared" si="1"/>
        <v>-91.780866285666548</v>
      </c>
    </row>
    <row r="37" spans="7:9" x14ac:dyDescent="0.2">
      <c r="G37" s="95">
        <v>0.16</v>
      </c>
      <c r="H37" s="136">
        <f t="shared" si="0"/>
        <v>-24.273944867739942</v>
      </c>
      <c r="I37" s="136">
        <f t="shared" si="1"/>
        <v>-103.20650491106062</v>
      </c>
    </row>
    <row r="38" spans="7:9" x14ac:dyDescent="0.2">
      <c r="G38" s="95">
        <v>0.16500000000000001</v>
      </c>
      <c r="H38" s="136">
        <f t="shared" si="0"/>
        <v>-32.07612549416956</v>
      </c>
      <c r="I38" s="136">
        <f t="shared" si="1"/>
        <v>-114.42380942022953</v>
      </c>
    </row>
    <row r="39" spans="7:9" x14ac:dyDescent="0.2">
      <c r="G39" s="95">
        <v>0.17</v>
      </c>
      <c r="H39" s="136">
        <f t="shared" si="0"/>
        <v>-39.767980485869202</v>
      </c>
      <c r="I39" s="136">
        <f t="shared" si="1"/>
        <v>-125.43759770898896</v>
      </c>
    </row>
    <row r="40" spans="7:9" x14ac:dyDescent="0.2">
      <c r="G40" s="95">
        <v>0.17499999999999999</v>
      </c>
      <c r="H40" s="136">
        <f t="shared" si="0"/>
        <v>-47.351660897505553</v>
      </c>
      <c r="I40" s="136">
        <f t="shared" si="1"/>
        <v>-136.25255421409736</v>
      </c>
    </row>
    <row r="41" spans="7:9" x14ac:dyDescent="0.2">
      <c r="G41" s="95">
        <v>0.18</v>
      </c>
      <c r="H41" s="136">
        <f t="shared" si="0"/>
        <v>-54.829265217071452</v>
      </c>
      <c r="I41" s="136">
        <f t="shared" si="1"/>
        <v>-146.8732341967858</v>
      </c>
    </row>
    <row r="42" spans="7:9" x14ac:dyDescent="0.2">
      <c r="G42" s="95">
        <v>0.185</v>
      </c>
      <c r="H42" s="136">
        <f t="shared" si="0"/>
        <v>-62.20284089673703</v>
      </c>
      <c r="I42" s="136">
        <f t="shared" si="1"/>
        <v>-157.30406787049264</v>
      </c>
    </row>
    <row r="43" spans="7:9" x14ac:dyDescent="0.2">
      <c r="G43" s="95">
        <v>0.19</v>
      </c>
      <c r="H43" s="136">
        <f t="shared" si="0"/>
        <v>-69.474385832210373</v>
      </c>
      <c r="I43" s="136">
        <f t="shared" si="1"/>
        <v>-167.54936437910658</v>
      </c>
    </row>
    <row r="44" spans="7:9" x14ac:dyDescent="0.2">
      <c r="G44" s="95">
        <v>0.19500000000000001</v>
      </c>
      <c r="H44" s="136">
        <f t="shared" si="0"/>
        <v>-76.645849792574495</v>
      </c>
      <c r="I44" s="136">
        <f t="shared" si="1"/>
        <v>-177.61331563177021</v>
      </c>
    </row>
    <row r="45" spans="7:9" x14ac:dyDescent="0.2">
      <c r="G45" s="95">
        <v>0.2</v>
      </c>
      <c r="H45" s="136">
        <f t="shared" si="0"/>
        <v>-83.719135802468941</v>
      </c>
      <c r="I45" s="136">
        <f t="shared" si="1"/>
        <v>-187.5</v>
      </c>
    </row>
    <row r="46" spans="7:9" x14ac:dyDescent="0.2">
      <c r="G46" s="95">
        <v>0.20499999999999999</v>
      </c>
      <c r="H46" s="136">
        <f t="shared" si="0"/>
        <v>-90.696101478414789</v>
      </c>
      <c r="I46" s="136">
        <f t="shared" si="1"/>
        <v>-197.21338588264632</v>
      </c>
    </row>
    <row r="47" spans="7:9" x14ac:dyDescent="0.2">
      <c r="G47" s="95">
        <v>0.21</v>
      </c>
      <c r="H47" s="136">
        <f t="shared" si="0"/>
        <v>-97.578560320997212</v>
      </c>
      <c r="I47" s="136">
        <f t="shared" si="1"/>
        <v>-206.75733514395426</v>
      </c>
    </row>
    <row r="48" spans="7:9" x14ac:dyDescent="0.2">
      <c r="G48" s="95">
        <v>0.215</v>
      </c>
      <c r="H48" s="136">
        <f t="shared" si="0"/>
        <v>-104.36828296456554</v>
      </c>
      <c r="I48" s="136">
        <f t="shared" si="1"/>
        <v>-216.13560642977086</v>
      </c>
    </row>
    <row r="49" spans="7:9" x14ac:dyDescent="0.2">
      <c r="G49" s="95">
        <v>0.22</v>
      </c>
      <c r="H49" s="136">
        <f t="shared" si="0"/>
        <v>-111.06699838601355</v>
      </c>
      <c r="I49" s="136">
        <f t="shared" si="1"/>
        <v>-225.35185836671087</v>
      </c>
    </row>
    <row r="50" spans="7:9" x14ac:dyDescent="0.2">
      <c r="G50" s="95">
        <v>0.22500000000000001</v>
      </c>
      <c r="H50" s="136">
        <f t="shared" si="0"/>
        <v>-117.67639507417516</v>
      </c>
      <c r="I50" s="136">
        <f t="shared" si="1"/>
        <v>-234.40965264889473</v>
      </c>
    </row>
    <row r="51" spans="7:9" x14ac:dyDescent="0.2">
      <c r="G51" s="95">
        <v>0.23</v>
      </c>
      <c r="H51" s="136">
        <f t="shared" si="0"/>
        <v>-124.19812216126661</v>
      </c>
      <c r="I51" s="136">
        <f t="shared" si="1"/>
        <v>-243.3124570166591</v>
      </c>
    </row>
    <row r="52" spans="7:9" x14ac:dyDescent="0.2">
      <c r="G52" s="95">
        <v>0.23499999999999999</v>
      </c>
      <c r="H52" s="136">
        <f t="shared" si="0"/>
        <v>-130.63379051778395</v>
      </c>
      <c r="I52" s="136">
        <f t="shared" si="1"/>
        <v>-252.06364813146877</v>
      </c>
    </row>
    <row r="53" spans="7:9" x14ac:dyDescent="0.2">
      <c r="G53" s="95">
        <v>0.24</v>
      </c>
      <c r="H53" s="136">
        <f t="shared" si="0"/>
        <v>-136.98497381218192</v>
      </c>
      <c r="I53" s="136">
        <f t="shared" si="1"/>
        <v>-260.66651435105427</v>
      </c>
    </row>
    <row r="54" spans="7:9" x14ac:dyDescent="0.2">
      <c r="G54" s="95">
        <v>0.245</v>
      </c>
      <c r="H54" s="136">
        <f t="shared" si="0"/>
        <v>-143.25320953661947</v>
      </c>
      <c r="I54" s="136">
        <f t="shared" si="1"/>
        <v>-269.12425840864569</v>
      </c>
    </row>
    <row r="55" spans="7:9" x14ac:dyDescent="0.2">
      <c r="G55" s="95">
        <v>0.25</v>
      </c>
      <c r="H55" s="136">
        <f t="shared" si="0"/>
        <v>-149.43999999999994</v>
      </c>
      <c r="I55" s="136">
        <f t="shared" si="1"/>
        <v>-277.43999999999994</v>
      </c>
    </row>
    <row r="56" spans="7:9" x14ac:dyDescent="0.2">
      <c r="G56" s="95">
        <v>0.255</v>
      </c>
      <c r="H56" s="136">
        <f t="shared" si="0"/>
        <v>-155.546813289488</v>
      </c>
      <c r="I56" s="136">
        <f t="shared" si="1"/>
        <v>-285.61677828176335</v>
      </c>
    </row>
    <row r="57" spans="7:9" x14ac:dyDescent="0.2">
      <c r="G57" s="95">
        <v>0.26</v>
      </c>
      <c r="H57" s="136">
        <f t="shared" si="0"/>
        <v>-161.57508420163049</v>
      </c>
      <c r="I57" s="136">
        <f t="shared" si="1"/>
        <v>-293.65755428455645</v>
      </c>
    </row>
    <row r="58" spans="7:9" x14ac:dyDescent="0.2">
      <c r="G58" s="95">
        <v>0.26500000000000001</v>
      </c>
      <c r="H58" s="136">
        <f t="shared" si="0"/>
        <v>-167.5262151441724</v>
      </c>
      <c r="I58" s="136">
        <f t="shared" si="1"/>
        <v>-301.56521324403354</v>
      </c>
    </row>
    <row r="59" spans="7:9" x14ac:dyDescent="0.2">
      <c r="G59" s="95">
        <v>0.27</v>
      </c>
      <c r="H59" s="136">
        <f t="shared" si="0"/>
        <v>-173.40157700961436</v>
      </c>
      <c r="I59" s="136">
        <f t="shared" si="1"/>
        <v>-309.34256685303001</v>
      </c>
    </row>
    <row r="60" spans="7:9" x14ac:dyDescent="0.2">
      <c r="G60" s="95">
        <v>0.27500000000000002</v>
      </c>
      <c r="H60" s="136">
        <f t="shared" si="0"/>
        <v>-179.20251002150553</v>
      </c>
      <c r="I60" s="136">
        <f t="shared" si="1"/>
        <v>-316.99235543777627</v>
      </c>
    </row>
    <row r="61" spans="7:9" x14ac:dyDescent="0.2">
      <c r="G61" s="95">
        <v>0.28000000000000003</v>
      </c>
      <c r="H61" s="136">
        <f t="shared" si="0"/>
        <v>-184.93032455444336</v>
      </c>
      <c r="I61" s="136">
        <f t="shared" si="1"/>
        <v>-324.51725006103516</v>
      </c>
    </row>
    <row r="62" spans="7:9" x14ac:dyDescent="0.2">
      <c r="G62" s="95">
        <v>0.28499999999999998</v>
      </c>
      <c r="H62" s="136">
        <f t="shared" si="0"/>
        <v>-190.58630192869919</v>
      </c>
      <c r="I62" s="136">
        <f t="shared" si="1"/>
        <v>-331.91985455490533</v>
      </c>
    </row>
    <row r="63" spans="7:9" x14ac:dyDescent="0.2">
      <c r="G63" s="95">
        <v>0.28999999999999998</v>
      </c>
      <c r="H63" s="136">
        <f t="shared" si="0"/>
        <v>-196.17169518036314</v>
      </c>
      <c r="I63" s="136">
        <f t="shared" si="1"/>
        <v>-339.20270748591565</v>
      </c>
    </row>
    <row r="64" spans="7:9" x14ac:dyDescent="0.2">
      <c r="G64" s="95">
        <v>0.29499999999999998</v>
      </c>
      <c r="H64" s="136">
        <f t="shared" si="0"/>
        <v>-201.68772980785684</v>
      </c>
      <c r="I64" s="136">
        <f t="shared" si="1"/>
        <v>-346.36828405492429</v>
      </c>
    </row>
    <row r="65" spans="7:9" x14ac:dyDescent="0.2">
      <c r="G65" s="95">
        <v>0.3</v>
      </c>
      <c r="H65" s="136">
        <f t="shared" si="0"/>
        <v>-207.13560449564113</v>
      </c>
      <c r="I65" s="136">
        <f t="shared" si="1"/>
        <v>-353.41899793424602</v>
      </c>
    </row>
    <row r="66" spans="7:9" x14ac:dyDescent="0.2">
      <c r="G66" s="95">
        <v>0.30499999999999999</v>
      </c>
      <c r="H66" s="136">
        <f t="shared" si="0"/>
        <v>-212.51649181589983</v>
      </c>
      <c r="I66" s="136">
        <f t="shared" si="1"/>
        <v>-360.35720304431061</v>
      </c>
    </row>
    <row r="67" spans="7:9" x14ac:dyDescent="0.2">
      <c r="G67" s="95">
        <v>0.31</v>
      </c>
      <c r="H67" s="136">
        <f t="shared" si="0"/>
        <v>-217.83153890896983</v>
      </c>
      <c r="I67" s="136">
        <f t="shared" si="1"/>
        <v>-367.18519527208991</v>
      </c>
    </row>
    <row r="68" spans="7:9" x14ac:dyDescent="0.2">
      <c r="G68" s="95">
        <v>0.315</v>
      </c>
      <c r="H68" s="136">
        <f t="shared" si="0"/>
        <v>-223.08186814323199</v>
      </c>
      <c r="I68" s="136">
        <f t="shared" si="1"/>
        <v>-373.90521413340878</v>
      </c>
    </row>
    <row r="69" spans="7:9" x14ac:dyDescent="0.2">
      <c r="G69" s="95">
        <v>0.32</v>
      </c>
      <c r="H69" s="136">
        <f t="shared" si="0"/>
        <v>-228.26857775517942</v>
      </c>
      <c r="I69" s="136">
        <f t="shared" si="1"/>
        <v>-380.51944438120256</v>
      </c>
    </row>
    <row r="70" spans="7:9" x14ac:dyDescent="0.2">
      <c r="G70" s="95">
        <v>0.32500000000000001</v>
      </c>
      <c r="H70" s="136">
        <f t="shared" ref="H70:H105" si="2">+NPV($G70,$C$6:$C$9)+$C$5</f>
        <v>-233.39274247032586</v>
      </c>
      <c r="I70" s="136">
        <f t="shared" ref="I70:I105" si="3">+NPV($G70,$D$6:$D$9)+$D$5</f>
        <v>-387.03001756166702</v>
      </c>
    </row>
    <row r="71" spans="7:9" x14ac:dyDescent="0.2">
      <c r="G71" s="95">
        <v>0.33</v>
      </c>
      <c r="H71" s="136">
        <f t="shared" si="2"/>
        <v>-238.4554141056135</v>
      </c>
      <c r="I71" s="136">
        <f t="shared" si="3"/>
        <v>-393.43901352020214</v>
      </c>
    </row>
    <row r="72" spans="7:9" x14ac:dyDescent="0.2">
      <c r="G72" s="95">
        <v>0.33500000000000002</v>
      </c>
      <c r="H72" s="136">
        <f t="shared" si="2"/>
        <v>-243.45762215393506</v>
      </c>
      <c r="I72" s="136">
        <f t="shared" si="3"/>
        <v>-399.7484618589466</v>
      </c>
    </row>
    <row r="73" spans="7:9" x14ac:dyDescent="0.2">
      <c r="G73" s="95">
        <v>0.34</v>
      </c>
      <c r="H73" s="136">
        <f t="shared" si="2"/>
        <v>-248.40037435138242</v>
      </c>
      <c r="I73" s="136">
        <f t="shared" si="3"/>
        <v>-405.96034334764818</v>
      </c>
    </row>
    <row r="74" spans="7:9" x14ac:dyDescent="0.2">
      <c r="G74" s="95">
        <v>0.34499999999999997</v>
      </c>
      <c r="H74" s="136">
        <f t="shared" si="2"/>
        <v>-253.28465722778856</v>
      </c>
      <c r="I74" s="136">
        <f t="shared" si="3"/>
        <v>-412.07659128953537</v>
      </c>
    </row>
    <row r="75" spans="7:9" x14ac:dyDescent="0.2">
      <c r="G75" s="95">
        <v>0.35</v>
      </c>
      <c r="H75" s="136">
        <f t="shared" si="2"/>
        <v>-258.1114366411324</v>
      </c>
      <c r="I75" s="136">
        <f t="shared" si="3"/>
        <v>-418.09909284379648</v>
      </c>
    </row>
    <row r="76" spans="7:9" x14ac:dyDescent="0.2">
      <c r="G76" s="95">
        <v>0.35499999999999998</v>
      </c>
      <c r="H76" s="136">
        <f t="shared" si="2"/>
        <v>-262.88165829633056</v>
      </c>
      <c r="I76" s="136">
        <f t="shared" si="3"/>
        <v>-424.02969030620091</v>
      </c>
    </row>
    <row r="77" spans="7:9" x14ac:dyDescent="0.2">
      <c r="G77" s="95">
        <v>0.36</v>
      </c>
      <c r="H77" s="136">
        <f t="shared" si="2"/>
        <v>-267.59624824894331</v>
      </c>
      <c r="I77" s="136">
        <f t="shared" si="3"/>
        <v>-429.87018234934908</v>
      </c>
    </row>
    <row r="78" spans="7:9" x14ac:dyDescent="0.2">
      <c r="G78" s="95">
        <v>0.36499999999999999</v>
      </c>
      <c r="H78" s="136">
        <f t="shared" si="2"/>
        <v>-272.25611339428531</v>
      </c>
      <c r="I78" s="136">
        <f t="shared" si="3"/>
        <v>-435.62232522396857</v>
      </c>
    </row>
    <row r="79" spans="7:9" x14ac:dyDescent="0.2">
      <c r="G79" s="95">
        <v>0.37</v>
      </c>
      <c r="H79" s="136">
        <f t="shared" si="2"/>
        <v>-276.86214194242234</v>
      </c>
      <c r="I79" s="136">
        <f t="shared" si="3"/>
        <v>-441.28783392262289</v>
      </c>
    </row>
    <row r="80" spans="7:9" x14ac:dyDescent="0.2">
      <c r="G80" s="95">
        <v>0.375</v>
      </c>
      <c r="H80" s="136">
        <f t="shared" si="2"/>
        <v>-281.41520387951641</v>
      </c>
      <c r="I80" s="136">
        <f t="shared" si="3"/>
        <v>-446.86838330715113</v>
      </c>
    </row>
    <row r="81" spans="7:9" x14ac:dyDescent="0.2">
      <c r="G81" s="95">
        <v>0.38</v>
      </c>
      <c r="H81" s="136">
        <f t="shared" si="2"/>
        <v>-285.91615141596492</v>
      </c>
      <c r="I81" s="136">
        <f t="shared" si="3"/>
        <v>-452.36560920109775</v>
      </c>
    </row>
    <row r="82" spans="7:9" x14ac:dyDescent="0.2">
      <c r="G82" s="95">
        <v>0.38500000000000001</v>
      </c>
      <c r="H82" s="136">
        <f t="shared" si="2"/>
        <v>-290.36581942175803</v>
      </c>
      <c r="I82" s="136">
        <f t="shared" si="3"/>
        <v>-457.78110944834862</v>
      </c>
    </row>
    <row r="83" spans="7:9" x14ac:dyDescent="0.2">
      <c r="G83" s="95">
        <v>0.39</v>
      </c>
      <c r="H83" s="136">
        <f t="shared" si="2"/>
        <v>-294.76502584947264</v>
      </c>
      <c r="I83" s="136">
        <f t="shared" si="3"/>
        <v>-463.11644493913968</v>
      </c>
    </row>
    <row r="84" spans="7:9" x14ac:dyDescent="0.2">
      <c r="G84" s="95">
        <v>0.39500000000000002</v>
      </c>
      <c r="H84" s="136">
        <f t="shared" si="2"/>
        <v>-299.11457214529821</v>
      </c>
      <c r="I84" s="136">
        <f t="shared" si="3"/>
        <v>-468.37314060456742</v>
      </c>
    </row>
    <row r="85" spans="7:9" x14ac:dyDescent="0.2">
      <c r="G85" s="95">
        <v>0.4</v>
      </c>
      <c r="H85" s="136">
        <f t="shared" si="2"/>
        <v>-303.41524364847965</v>
      </c>
      <c r="I85" s="136">
        <f t="shared" si="3"/>
        <v>-473.55268638067457</v>
      </c>
    </row>
    <row r="86" spans="7:9" x14ac:dyDescent="0.2">
      <c r="G86" s="95">
        <v>0.40500000000000003</v>
      </c>
      <c r="H86" s="136">
        <f t="shared" si="2"/>
        <v>-307.66780997954731</v>
      </c>
      <c r="I86" s="136">
        <f t="shared" si="3"/>
        <v>-478.65653814315715</v>
      </c>
    </row>
    <row r="87" spans="7:9" x14ac:dyDescent="0.2">
      <c r="G87" s="95">
        <v>0.41</v>
      </c>
      <c r="H87" s="136">
        <f t="shared" si="2"/>
        <v>-311.87302541768804</v>
      </c>
      <c r="I87" s="136">
        <f t="shared" si="3"/>
        <v>-483.68611861368856</v>
      </c>
    </row>
    <row r="88" spans="7:9" x14ac:dyDescent="0.2">
      <c r="G88" s="95">
        <v>0.41499999999999998</v>
      </c>
      <c r="H88" s="136">
        <f t="shared" si="2"/>
        <v>-316.03162926760842</v>
      </c>
      <c r="I88" s="136">
        <f t="shared" si="3"/>
        <v>-488.64281823883067</v>
      </c>
    </row>
    <row r="89" spans="7:9" x14ac:dyDescent="0.2">
      <c r="G89" s="95">
        <v>0.42</v>
      </c>
      <c r="H89" s="136">
        <f t="shared" si="2"/>
        <v>-320.14434621621444</v>
      </c>
      <c r="I89" s="136">
        <f t="shared" si="3"/>
        <v>-493.52799604244984</v>
      </c>
    </row>
    <row r="90" spans="7:9" x14ac:dyDescent="0.2">
      <c r="G90" s="95">
        <v>0.42499999999999999</v>
      </c>
      <c r="H90" s="136">
        <f t="shared" si="2"/>
        <v>-324.21188667943477</v>
      </c>
      <c r="I90" s="136">
        <f t="shared" si="3"/>
        <v>-498.34298045254076</v>
      </c>
    </row>
    <row r="91" spans="7:9" x14ac:dyDescent="0.2">
      <c r="G91" s="95">
        <v>0.43</v>
      </c>
      <c r="H91" s="136">
        <f t="shared" si="2"/>
        <v>-328.23494713949117</v>
      </c>
      <c r="I91" s="136">
        <f t="shared" si="3"/>
        <v>-503.08907010330665</v>
      </c>
    </row>
    <row r="92" spans="7:9" x14ac:dyDescent="0.2">
      <c r="G92" s="95">
        <v>0.435</v>
      </c>
      <c r="H92" s="136">
        <f t="shared" si="2"/>
        <v>-332.21421047291915</v>
      </c>
      <c r="I92" s="136">
        <f t="shared" si="3"/>
        <v>-507.76753461333419</v>
      </c>
    </row>
    <row r="93" spans="7:9" x14ac:dyDescent="0.2">
      <c r="G93" s="95">
        <v>0.44</v>
      </c>
      <c r="H93" s="136">
        <f t="shared" si="2"/>
        <v>-336.15034626962358</v>
      </c>
      <c r="I93" s="136">
        <f t="shared" si="3"/>
        <v>-512.37961534064925</v>
      </c>
    </row>
    <row r="94" spans="7:9" x14ac:dyDescent="0.2">
      <c r="G94" s="95">
        <v>0.44500000000000001</v>
      </c>
      <c r="H94" s="136">
        <f t="shared" si="2"/>
        <v>-340.0440111432481</v>
      </c>
      <c r="I94" s="136">
        <f t="shared" si="3"/>
        <v>-516.92652611543122</v>
      </c>
    </row>
    <row r="95" spans="7:9" x14ac:dyDescent="0.2">
      <c r="G95" s="95">
        <v>0.45</v>
      </c>
      <c r="H95" s="136">
        <f t="shared" si="2"/>
        <v>-343.89584903312823</v>
      </c>
      <c r="I95" s="136">
        <f t="shared" si="3"/>
        <v>-521.40945395111703</v>
      </c>
    </row>
    <row r="96" spans="7:9" x14ac:dyDescent="0.2">
      <c r="G96" s="95">
        <v>0.45500000000000002</v>
      </c>
      <c r="H96" s="136">
        <f t="shared" si="2"/>
        <v>-347.70649149808457</v>
      </c>
      <c r="I96" s="136">
        <f t="shared" si="3"/>
        <v>-525.82955973461321</v>
      </c>
    </row>
    <row r="97" spans="7:9" x14ac:dyDescent="0.2">
      <c r="G97" s="95">
        <v>0.46</v>
      </c>
      <c r="H97" s="136">
        <f t="shared" si="2"/>
        <v>-351.47655800230734</v>
      </c>
      <c r="I97" s="136">
        <f t="shared" si="3"/>
        <v>-530.18797889629843</v>
      </c>
    </row>
    <row r="98" spans="7:9" x14ac:dyDescent="0.2">
      <c r="G98" s="95">
        <v>0.46500000000000002</v>
      </c>
      <c r="H98" s="136">
        <f t="shared" si="2"/>
        <v>-355.20665619357658</v>
      </c>
      <c r="I98" s="136">
        <f t="shared" si="3"/>
        <v>-534.48582206048229</v>
      </c>
    </row>
    <row r="99" spans="7:9" x14ac:dyDescent="0.2">
      <c r="G99" s="95">
        <v>0.47</v>
      </c>
      <c r="H99" s="136">
        <f t="shared" si="2"/>
        <v>-358.89738217404567</v>
      </c>
      <c r="I99" s="136">
        <f t="shared" si="3"/>
        <v>-538.72417567695163</v>
      </c>
    </row>
    <row r="100" spans="7:9" x14ac:dyDescent="0.2">
      <c r="G100" s="95">
        <v>0.47499999999999998</v>
      </c>
      <c r="H100" s="136">
        <f t="shared" si="2"/>
        <v>-362.54932076381988</v>
      </c>
      <c r="I100" s="136">
        <f t="shared" si="3"/>
        <v>-542.90410263422882</v>
      </c>
    </row>
    <row r="101" spans="7:9" x14ac:dyDescent="0.2">
      <c r="G101" s="95">
        <v>0.48</v>
      </c>
      <c r="H101" s="136">
        <f t="shared" si="2"/>
        <v>-366.16304575754157</v>
      </c>
      <c r="I101" s="136">
        <f t="shared" si="3"/>
        <v>-547.02664285512287</v>
      </c>
    </row>
    <row r="102" spans="7:9" x14ac:dyDescent="0.2">
      <c r="G102" s="95">
        <v>0.48499999999999999</v>
      </c>
      <c r="H102" s="136">
        <f t="shared" si="2"/>
        <v>-369.7391201741998</v>
      </c>
      <c r="I102" s="136">
        <f t="shared" si="3"/>
        <v>-551.09281387515648</v>
      </c>
    </row>
    <row r="103" spans="7:9" x14ac:dyDescent="0.2">
      <c r="G103" s="95">
        <v>0.49</v>
      </c>
      <c r="H103" s="136">
        <f t="shared" si="2"/>
        <v>-373.27809650035977</v>
      </c>
      <c r="I103" s="136">
        <f t="shared" si="3"/>
        <v>-555.10361140441114</v>
      </c>
    </row>
    <row r="104" spans="7:9" x14ac:dyDescent="0.2">
      <c r="G104" s="95">
        <v>0.495</v>
      </c>
      <c r="H104" s="136">
        <f t="shared" si="2"/>
        <v>-376.78051692701445</v>
      </c>
      <c r="I104" s="136">
        <f t="shared" si="3"/>
        <v>-559.06000987332595</v>
      </c>
    </row>
    <row r="105" spans="7:9" x14ac:dyDescent="0.2">
      <c r="G105" s="95">
        <v>0.5</v>
      </c>
      <c r="H105" s="136">
        <f t="shared" si="2"/>
        <v>-380.24691358024677</v>
      </c>
      <c r="I105" s="136">
        <f t="shared" si="3"/>
        <v>-562.96296296296305</v>
      </c>
    </row>
  </sheetData>
  <mergeCells count="1">
    <mergeCell ref="B2:E2"/>
  </mergeCells>
  <phoneticPr fontId="2" type="noConversion"/>
  <pageMargins left="0.75" right="0.75" top="1" bottom="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
  <sheetViews>
    <sheetView showGridLines="0" workbookViewId="0">
      <selection activeCell="B2" sqref="B2:E2"/>
    </sheetView>
  </sheetViews>
  <sheetFormatPr baseColWidth="10" defaultRowHeight="12.75" x14ac:dyDescent="0.2"/>
  <cols>
    <col min="1" max="1" width="2.7109375" style="2" customWidth="1"/>
    <col min="2" max="16384" width="11.42578125" style="2"/>
  </cols>
  <sheetData>
    <row r="2" spans="2:5" ht="18.75" customHeight="1" x14ac:dyDescent="0.2">
      <c r="B2" s="139" t="s">
        <v>40</v>
      </c>
      <c r="C2" s="140"/>
      <c r="D2" s="140"/>
      <c r="E2" s="140"/>
    </row>
    <row r="3" spans="2:5" ht="13.5" thickBot="1" x14ac:dyDescent="0.25"/>
    <row r="4" spans="2:5" ht="17.25" thickTop="1" thickBot="1" x14ac:dyDescent="0.25">
      <c r="B4" s="126" t="s">
        <v>32</v>
      </c>
      <c r="C4" s="127" t="s">
        <v>33</v>
      </c>
      <c r="D4" s="127" t="s">
        <v>34</v>
      </c>
      <c r="E4" s="137"/>
    </row>
    <row r="5" spans="2:5" ht="15.75" x14ac:dyDescent="0.2">
      <c r="B5" s="129">
        <v>0</v>
      </c>
      <c r="C5" s="2">
        <v>-1200</v>
      </c>
      <c r="D5" s="2">
        <v>-1200</v>
      </c>
    </row>
    <row r="6" spans="2:5" ht="15.75" x14ac:dyDescent="0.2">
      <c r="B6" s="129">
        <v>1</v>
      </c>
      <c r="C6" s="2">
        <v>1000</v>
      </c>
      <c r="D6" s="2">
        <v>100</v>
      </c>
    </row>
    <row r="7" spans="2:5" ht="15.75" x14ac:dyDescent="0.2">
      <c r="B7" s="129">
        <v>2</v>
      </c>
      <c r="C7" s="2">
        <v>500</v>
      </c>
      <c r="D7" s="2">
        <v>600</v>
      </c>
    </row>
    <row r="8" spans="2:5" ht="15.75" x14ac:dyDescent="0.2">
      <c r="B8" s="129">
        <v>3</v>
      </c>
      <c r="C8" s="2">
        <v>100</v>
      </c>
      <c r="D8" s="2">
        <v>1080</v>
      </c>
    </row>
    <row r="10" spans="2:5" x14ac:dyDescent="0.2">
      <c r="C10" s="138"/>
      <c r="D10" s="138"/>
      <c r="E10" s="138"/>
    </row>
  </sheetData>
  <mergeCells count="1">
    <mergeCell ref="B2:E2"/>
  </mergeCells>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VAN_TIR</vt:lpstr>
      <vt:lpstr>NO_PER</vt:lpstr>
      <vt:lpstr>TIR MULTIPLE</vt:lpstr>
      <vt:lpstr>2TIR</vt:lpstr>
      <vt:lpstr>2TIRbis</vt:lpstr>
      <vt:lpstr>TIRM</vt:lpstr>
      <vt:lpstr>Fisher1</vt:lpstr>
      <vt:lpstr>Fisher2</vt:lpstr>
      <vt:lpstr>VAN_TIR!Área_de_impresión</vt:lpstr>
      <vt:lpstr>flujoscaja</vt:lpstr>
    </vt:vector>
  </TitlesOfParts>
  <Company>www.excelavanzado.com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Adolfo Aparicio</dc:creator>
  <cp:lastModifiedBy>Alejandro Cabo</cp:lastModifiedBy>
  <cp:lastPrinted>2004-10-25T11:55:11Z</cp:lastPrinted>
  <dcterms:created xsi:type="dcterms:W3CDTF">2003-10-14T08:04:37Z</dcterms:created>
  <dcterms:modified xsi:type="dcterms:W3CDTF">2019-03-30T04:42:23Z</dcterms:modified>
</cp:coreProperties>
</file>