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 Cabo\Desktop\"/>
    </mc:Choice>
  </mc:AlternateContent>
  <xr:revisionPtr revIDLastSave="0" documentId="8_{6923A464-D36A-4C01-8EDD-DBAF29AA8DF9}" xr6:coauthVersionLast="41" xr6:coauthVersionMax="41" xr10:uidLastSave="{00000000-0000-0000-0000-000000000000}"/>
  <bookViews>
    <workbookView xWindow="2685" yWindow="2190" windowWidth="24750" windowHeight="13260"/>
  </bookViews>
  <sheets>
    <sheet name="Comparación" sheetId="6" r:id="rId1"/>
    <sheet name="Leyes" sheetId="7" r:id="rId2"/>
    <sheet name="Gastos" sheetId="8" r:id="rId3"/>
    <sheet name="Metodos" sheetId="1" r:id="rId4"/>
    <sheet name="CortoPlazo" sheetId="2" r:id="rId5"/>
    <sheet name="Buscar Objetivo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3" i="1"/>
  <c r="F21" i="7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E35" i="7"/>
  <c r="D35" i="7"/>
  <c r="E33" i="7"/>
  <c r="D33" i="7"/>
  <c r="E22" i="7"/>
  <c r="E23" i="7"/>
  <c r="E24" i="7"/>
  <c r="E25" i="7"/>
  <c r="E26" i="7"/>
  <c r="E27" i="7"/>
  <c r="E28" i="7"/>
  <c r="E29" i="7"/>
  <c r="E30" i="7"/>
  <c r="E31" i="7"/>
  <c r="E21" i="7"/>
  <c r="D22" i="7"/>
  <c r="D23" i="7"/>
  <c r="D24" i="7"/>
  <c r="D25" i="7"/>
  <c r="D26" i="7"/>
  <c r="D27" i="7"/>
  <c r="D28" i="7"/>
  <c r="D29" i="7"/>
  <c r="D30" i="7"/>
  <c r="D31" i="7"/>
  <c r="D21" i="7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12" i="6"/>
  <c r="C23" i="8"/>
  <c r="F23" i="8" s="1"/>
  <c r="C26" i="8"/>
  <c r="C15" i="8"/>
  <c r="D15" i="8"/>
  <c r="F15" i="8" s="1"/>
  <c r="D16" i="8"/>
  <c r="D17" i="8"/>
  <c r="C18" i="8"/>
  <c r="D18" i="8"/>
  <c r="C15" i="5"/>
  <c r="C7" i="5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11" i="2"/>
  <c r="C24" i="1"/>
  <c r="D13" i="1"/>
  <c r="D14" i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E24" i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C25" i="1"/>
  <c r="E25" i="1"/>
  <c r="C26" i="1"/>
  <c r="E26" i="1"/>
  <c r="C27" i="1"/>
  <c r="E27" i="1"/>
  <c r="C28" i="1"/>
  <c r="E28" i="1"/>
  <c r="E14" i="1"/>
  <c r="E15" i="1"/>
  <c r="E16" i="1"/>
  <c r="E17" i="1"/>
  <c r="E18" i="1"/>
  <c r="E19" i="1"/>
  <c r="E20" i="1"/>
  <c r="E21" i="1"/>
  <c r="E22" i="1"/>
  <c r="E23" i="1"/>
  <c r="E13" i="1"/>
  <c r="C14" i="1"/>
  <c r="C15" i="1"/>
  <c r="C16" i="1"/>
  <c r="C17" i="1"/>
  <c r="C18" i="1"/>
  <c r="C19" i="1"/>
  <c r="C20" i="1"/>
  <c r="C21" i="1"/>
  <c r="C22" i="1"/>
  <c r="C23" i="1"/>
  <c r="C13" i="1"/>
</calcChain>
</file>

<file path=xl/comments1.xml><?xml version="1.0" encoding="utf-8"?>
<comments xmlns="http://schemas.openxmlformats.org/spreadsheetml/2006/main">
  <authors>
    <author>Adolfo</author>
  </authors>
  <commentList>
    <comment ref="F22" authorId="0" shapeId="0">
      <text>
        <r>
          <rPr>
            <sz val="8"/>
            <color indexed="81"/>
            <rFont val="Tahoma"/>
            <family val="2"/>
          </rPr>
          <t>Método alternativo para calcular el capital que se obtiene al final de cada año en compuesta.
En compuesta los intereses se incorporan el capital haciéndose productivos.</t>
        </r>
      </text>
    </comment>
    <comment ref="E35" authorId="0" shapeId="0">
      <text>
        <r>
          <rPr>
            <sz val="8"/>
            <color indexed="81"/>
            <rFont val="Tahoma"/>
            <family val="2"/>
          </rPr>
          <t>¿Dirias que este es un número grande?. Es 9,82x10^82.
Piensa que el número de átomos en el universo se estima en 10^77.
Aunque un googol es aun más grande. Es 10^100 y es la palabra que dio origen al popular buscardor Google.</t>
        </r>
      </text>
    </comment>
  </commentList>
</comments>
</file>

<file path=xl/comments2.xml><?xml version="1.0" encoding="utf-8"?>
<comments xmlns="http://schemas.openxmlformats.org/spreadsheetml/2006/main">
  <authors>
    <author>Adolfo Aparicio</author>
  </authors>
  <commentList>
    <comment ref="G13" authorId="0" shapeId="0">
      <text>
        <r>
          <rPr>
            <sz val="8"/>
            <color indexed="81"/>
            <rFont val="Tahoma"/>
            <family val="2"/>
          </rPr>
          <t xml:space="preserve">La fórmula </t>
        </r>
        <r>
          <rPr>
            <b/>
            <sz val="8"/>
            <color indexed="81"/>
            <rFont val="Tahoma"/>
            <family val="2"/>
          </rPr>
          <t>VF</t>
        </r>
        <r>
          <rPr>
            <sz val="8"/>
            <color indexed="81"/>
            <rFont val="Tahoma"/>
            <family val="2"/>
          </rPr>
          <t xml:space="preserve"> permite calcular el Valor Final de una operación financiera. Si el pago=0 no se trata de una renta, sino de una </t>
        </r>
        <r>
          <rPr>
            <sz val="8"/>
            <color indexed="10"/>
            <rFont val="Tahoma"/>
            <family val="2"/>
          </rPr>
          <t>operación simple</t>
        </r>
        <r>
          <rPr>
            <sz val="8"/>
            <color indexed="81"/>
            <rFont val="Tahoma"/>
            <family val="2"/>
          </rPr>
          <t xml:space="preserve"> (con sólo dos capitales, el inicial y el final). Esta operación es de capitalización a interes compuesto.</t>
        </r>
      </text>
    </comment>
    <comment ref="D14" authorId="0" shapeId="0">
      <text>
        <r>
          <rPr>
            <sz val="8"/>
            <color indexed="81"/>
            <rFont val="Tahoma"/>
            <family val="2"/>
          </rPr>
          <t>Los intereses en capitalización simple son constantes. Se calculan multiplicando el tipo de interés por el capital inicial.</t>
        </r>
      </text>
    </comment>
    <comment ref="F14" authorId="0" shapeId="0">
      <text>
        <r>
          <rPr>
            <sz val="8"/>
            <color indexed="81"/>
            <rFont val="Tahoma"/>
            <family val="2"/>
          </rPr>
          <t>Los intereses en capitalización compuesta son crecientes. Se calculan multiplicando el tipo de interés por el capital del periodo anterior.</t>
        </r>
      </text>
    </comment>
  </commentList>
</comments>
</file>

<file path=xl/sharedStrings.xml><?xml version="1.0" encoding="utf-8"?>
<sst xmlns="http://schemas.openxmlformats.org/spreadsheetml/2006/main" count="106" uniqueCount="77">
  <si>
    <t>Capitalización Simple y Compuesta</t>
  </si>
  <si>
    <t>Co</t>
  </si>
  <si>
    <t>n</t>
  </si>
  <si>
    <t>i</t>
  </si>
  <si>
    <t>C. Simple</t>
  </si>
  <si>
    <t>C. Compuesta</t>
  </si>
  <si>
    <t>Método 1</t>
  </si>
  <si>
    <t>Método 2</t>
  </si>
  <si>
    <t>Comparación a corto plazo</t>
  </si>
  <si>
    <t>La cap. Simple y la Compuesta coinciden en t=1.</t>
  </si>
  <si>
    <t>Entre t=0 y t=1 la Simple va por arriba y la compuesta por abajo.</t>
  </si>
  <si>
    <t>Para t&gt;1 la Compuesta va por encima de la Simple.</t>
  </si>
  <si>
    <t>La Cap. Simple crece de forma proporicional (línea recta).</t>
  </si>
  <si>
    <t>La Cap. Compuesta crece de forma exponencial.</t>
  </si>
  <si>
    <t>En Cap. Compuesta los intereses son crecientes ya que se calculan aplicando el tipo de interés sobre el capital del periodo anterior.</t>
  </si>
  <si>
    <t>SimpleCompuesta.xls</t>
  </si>
  <si>
    <t>Método 3</t>
  </si>
  <si>
    <t>En la Cap. Simple los intereses son constantes. Se calculan aplicando el tipo de interés sobre el capital inicial.</t>
  </si>
  <si>
    <t>Cn</t>
  </si>
  <si>
    <t>Calcular en cuanto tiempo se dobla un capital trabajando en compuesta al 7% anual</t>
  </si>
  <si>
    <t>Calcular a que tipo de i hay que trabajar en compuesta para tripiclar un capital en 12 años</t>
  </si>
  <si>
    <t>Comparación entre la Capitalización Simple y Compuesta</t>
  </si>
  <si>
    <t>La capitalización compuesta se representa mediante una exponencial.</t>
  </si>
  <si>
    <t>La capitalización simple se representa mediante una línea recta.</t>
  </si>
  <si>
    <t>Capital inicial</t>
  </si>
  <si>
    <t>Años</t>
  </si>
  <si>
    <t>Tipo de interés</t>
  </si>
  <si>
    <t>Año</t>
  </si>
  <si>
    <t>Simple</t>
  </si>
  <si>
    <t>Compuesta</t>
  </si>
  <si>
    <t>Mes</t>
  </si>
  <si>
    <t>Entre t =0 y t=1 la simple es superior a la compuesta. Y en t=1 coinciden.</t>
  </si>
  <si>
    <t>simple compuesta.xls</t>
  </si>
  <si>
    <t>Leyes de Capitalización</t>
  </si>
  <si>
    <t>Capitalización a interés simple</t>
  </si>
  <si>
    <t>Capitalización a interés Compuesto</t>
  </si>
  <si>
    <t>Ley:</t>
  </si>
  <si>
    <t>Cn=Co(1+in)</t>
  </si>
  <si>
    <t>Co es el Capital Inicial en t=0</t>
  </si>
  <si>
    <t>Cn el el capital final o montante en t=n</t>
  </si>
  <si>
    <t>i es el tipo de interés</t>
  </si>
  <si>
    <t>n es el número de periodos (años, meses, …)</t>
  </si>
  <si>
    <t>La unidad temporal de tipo de interés ha de ser la misma en la que expresamos el tiempo</t>
  </si>
  <si>
    <t>Ejemplo</t>
  </si>
  <si>
    <t>i (anual)</t>
  </si>
  <si>
    <t>Capital</t>
  </si>
  <si>
    <t>Cn Simple</t>
  </si>
  <si>
    <t>Cn Compuesta</t>
  </si>
  <si>
    <t>Compuesta bis</t>
  </si>
  <si>
    <t>Prestamo simple con gastos</t>
  </si>
  <si>
    <t>Un señor contrata un prestamo simple de 10.000 € a 3 años al 7% anual. Pacta cap. Compuesta y asume los siguientes gastos:</t>
  </si>
  <si>
    <t>Al inicio 200 € que paga al prestamista en concepto de apertura.</t>
  </si>
  <si>
    <t>Al inicio 300 € que paga al notario.</t>
  </si>
  <si>
    <t>Al final 500 € en concepto de cancelación que paga al prestamista.</t>
  </si>
  <si>
    <t>Se pide:</t>
  </si>
  <si>
    <t>1. Calcular el coste financiero para el prestatario</t>
  </si>
  <si>
    <t>2. Calcular la rentabilidad obtenida por el prestamista</t>
  </si>
  <si>
    <t>Prestatario</t>
  </si>
  <si>
    <t>Flujos Caja</t>
  </si>
  <si>
    <t>- Flujos Caja</t>
  </si>
  <si>
    <t>TIR</t>
  </si>
  <si>
    <t>Prestamista</t>
  </si>
  <si>
    <t>Buscar Objetivo</t>
  </si>
  <si>
    <r>
      <t>C</t>
    </r>
    <r>
      <rPr>
        <vertAlign val="subscript"/>
        <sz val="10"/>
        <rFont val="Calibri"/>
        <family val="2"/>
        <scheme val="minor"/>
      </rPr>
      <t>0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</si>
  <si>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1</t>
    </r>
  </si>
  <si>
    <r>
      <t>C</t>
    </r>
    <r>
      <rPr>
        <vertAlign val="subscript"/>
        <sz val="10"/>
        <rFont val="Calibri"/>
        <family val="2"/>
        <scheme val="minor"/>
      </rPr>
      <t>2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</si>
  <si>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3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</si>
  <si>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4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</si>
  <si>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5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</si>
  <si>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6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</si>
  <si>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7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</si>
  <si>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8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</si>
  <si>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9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</si>
  <si>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10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</si>
  <si>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100</t>
    </r>
    <r>
      <rPr>
        <sz val="10"/>
        <rFont val="Arial"/>
      </rPr>
      <t/>
    </r>
  </si>
  <si>
    <r>
      <t>C</t>
    </r>
    <r>
      <rPr>
        <vertAlign val="subscript"/>
        <sz val="10"/>
        <rFont val="Calibri"/>
        <family val="2"/>
        <scheme val="minor"/>
      </rPr>
      <t>2005</t>
    </r>
    <r>
      <rPr>
        <sz val="10"/>
        <rFont val="Arial"/>
      </rPr>
      <t/>
    </r>
  </si>
  <si>
    <r>
      <t>Cn=Co(1+i)</t>
    </r>
    <r>
      <rPr>
        <vertAlign val="superscript"/>
        <sz val="12"/>
        <rFont val="Calibri"/>
        <family val="2"/>
        <scheme val="minor"/>
      </rPr>
      <t>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</si>
</sst>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0" formatCode="_-* #,##0.00\ &quot;€&quot;_-;\-* #,##0.00\ &quot;€&quot;_-;_-* &quot;-&quot;??\ &quot;€&quot;_-;_-@_-"/>
    <numFmt numFmtId="184" formatCode="_-* #,##0.00\ [$€-1]_-;\-* #,##0.00\ [$€-1]_-;_-* &quot;-&quot;??\ [$€-1]_-"/>
    <numFmt numFmtId="187" formatCode="General\ &quot;años&quot;"/>
    <numFmt numFmtId="189" formatCode="0%\ &quot;efec. anual&quot;"/>
    <numFmt numFmtId="191" formatCode="0.00%\ &quot;efec. anual&quot;"/>
    <numFmt numFmtId="200" formatCode="_-* #,##0.00\ [$€]_-;\-* #,##0.00\ [$€]_-;_-* &quot;-&quot;??\ [$€]_-;_-@_-"/>
    <numFmt numFmtId="204" formatCode="0.000000E+00"/>
  </numFmts>
  <fonts count="2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20"/>
      <color indexed="12"/>
      <name val="Calibri"/>
      <family val="2"/>
      <scheme val="minor"/>
    </font>
    <font>
      <b/>
      <i/>
      <sz val="10"/>
      <color indexed="16"/>
      <name val="Calibri"/>
      <family val="2"/>
      <scheme val="minor"/>
    </font>
    <font>
      <vertAlign val="subscript"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8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200" fontId="1" fillId="0" borderId="0" applyFont="0" applyFill="0" applyBorder="0" applyAlignment="0" applyProtection="0"/>
  </cellStyleXfs>
  <cellXfs count="138">
    <xf numFmtId="0" fontId="0" fillId="0" borderId="0" xfId="0"/>
    <xf numFmtId="0" fontId="6" fillId="0" borderId="0" xfId="0" applyFont="1"/>
    <xf numFmtId="0" fontId="7" fillId="0" borderId="0" xfId="0" applyFont="1"/>
    <xf numFmtId="0" fontId="7" fillId="9" borderId="10" xfId="0" applyFont="1" applyFill="1" applyBorder="1"/>
    <xf numFmtId="0" fontId="7" fillId="9" borderId="11" xfId="0" applyFont="1" applyFill="1" applyBorder="1"/>
    <xf numFmtId="0" fontId="7" fillId="9" borderId="12" xfId="0" applyFont="1" applyFill="1" applyBorder="1"/>
    <xf numFmtId="0" fontId="7" fillId="9" borderId="13" xfId="0" applyFont="1" applyFill="1" applyBorder="1"/>
    <xf numFmtId="0" fontId="7" fillId="9" borderId="14" xfId="0" applyFont="1" applyFill="1" applyBorder="1"/>
    <xf numFmtId="0" fontId="7" fillId="9" borderId="15" xfId="0" applyFont="1" applyFill="1" applyBorder="1"/>
    <xf numFmtId="0" fontId="7" fillId="0" borderId="9" xfId="0" applyFont="1" applyBorder="1" applyAlignment="1">
      <alignment wrapText="1"/>
    </xf>
    <xf numFmtId="0" fontId="7" fillId="0" borderId="9" xfId="0" applyFont="1" applyBorder="1"/>
    <xf numFmtId="9" fontId="7" fillId="0" borderId="9" xfId="0" applyNumberFormat="1" applyFont="1" applyBorder="1"/>
    <xf numFmtId="0" fontId="10" fillId="0" borderId="9" xfId="0" applyFont="1" applyBorder="1" applyAlignment="1">
      <alignment horizontal="center"/>
    </xf>
    <xf numFmtId="200" fontId="7" fillId="0" borderId="9" xfId="3" applyFont="1" applyBorder="1"/>
    <xf numFmtId="0" fontId="7" fillId="9" borderId="10" xfId="0" applyFont="1" applyFill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11" fillId="15" borderId="16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5" borderId="18" xfId="0" applyFont="1" applyFill="1" applyBorder="1" applyAlignment="1">
      <alignment horizontal="center" vertical="center" wrapText="1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8" xfId="0" applyFont="1" applyFill="1" applyBorder="1"/>
    <xf numFmtId="0" fontId="7" fillId="13" borderId="0" xfId="0" applyFont="1" applyFill="1" applyBorder="1"/>
    <xf numFmtId="0" fontId="12" fillId="12" borderId="16" xfId="0" applyFont="1" applyFill="1" applyBorder="1"/>
    <xf numFmtId="0" fontId="7" fillId="12" borderId="17" xfId="0" applyFont="1" applyFill="1" applyBorder="1"/>
    <xf numFmtId="0" fontId="7" fillId="12" borderId="18" xfId="0" applyFont="1" applyFill="1" applyBorder="1"/>
    <xf numFmtId="0" fontId="7" fillId="0" borderId="19" xfId="0" applyFont="1" applyBorder="1"/>
    <xf numFmtId="170" fontId="7" fillId="0" borderId="20" xfId="2" applyFont="1" applyBorder="1"/>
    <xf numFmtId="0" fontId="7" fillId="0" borderId="21" xfId="0" applyFont="1" applyBorder="1"/>
    <xf numFmtId="9" fontId="7" fillId="0" borderId="22" xfId="0" applyNumberFormat="1" applyFont="1" applyBorder="1"/>
    <xf numFmtId="0" fontId="10" fillId="10" borderId="19" xfId="0" applyFont="1" applyFill="1" applyBorder="1" applyAlignment="1">
      <alignment horizontal="center"/>
    </xf>
    <xf numFmtId="0" fontId="10" fillId="10" borderId="23" xfId="0" applyFont="1" applyFill="1" applyBorder="1" applyAlignment="1">
      <alignment horizontal="center"/>
    </xf>
    <xf numFmtId="0" fontId="10" fillId="10" borderId="20" xfId="0" applyFont="1" applyFill="1" applyBorder="1" applyAlignment="1">
      <alignment horizontal="center"/>
    </xf>
    <xf numFmtId="0" fontId="7" fillId="14" borderId="24" xfId="0" applyFont="1" applyFill="1" applyBorder="1"/>
    <xf numFmtId="0" fontId="7" fillId="0" borderId="9" xfId="0" applyFont="1" applyBorder="1" applyAlignment="1">
      <alignment horizontal="center"/>
    </xf>
    <xf numFmtId="170" fontId="7" fillId="12" borderId="9" xfId="2" applyFont="1" applyFill="1" applyBorder="1"/>
    <xf numFmtId="170" fontId="7" fillId="2" borderId="9" xfId="2" applyFont="1" applyFill="1" applyBorder="1"/>
    <xf numFmtId="170" fontId="7" fillId="2" borderId="25" xfId="2" applyFont="1" applyFill="1" applyBorder="1"/>
    <xf numFmtId="0" fontId="7" fillId="0" borderId="24" xfId="0" applyFont="1" applyBorder="1"/>
    <xf numFmtId="0" fontId="7" fillId="12" borderId="9" xfId="0" applyFont="1" applyFill="1" applyBorder="1"/>
    <xf numFmtId="0" fontId="7" fillId="2" borderId="9" xfId="0" applyFont="1" applyFill="1" applyBorder="1"/>
    <xf numFmtId="0" fontId="7" fillId="2" borderId="25" xfId="0" applyFont="1" applyFill="1" applyBorder="1"/>
    <xf numFmtId="0" fontId="7" fillId="14" borderId="21" xfId="0" applyFont="1" applyFill="1" applyBorder="1"/>
    <xf numFmtId="0" fontId="7" fillId="0" borderId="26" xfId="0" applyFont="1" applyBorder="1" applyAlignment="1">
      <alignment horizontal="center"/>
    </xf>
    <xf numFmtId="170" fontId="7" fillId="12" borderId="26" xfId="2" applyFont="1" applyFill="1" applyBorder="1"/>
    <xf numFmtId="204" fontId="7" fillId="2" borderId="26" xfId="2" applyNumberFormat="1" applyFont="1" applyFill="1" applyBorder="1"/>
    <xf numFmtId="204" fontId="7" fillId="2" borderId="22" xfId="2" applyNumberFormat="1" applyFont="1" applyFill="1" applyBorder="1"/>
    <xf numFmtId="0" fontId="15" fillId="12" borderId="1" xfId="0" applyFont="1" applyFill="1" applyBorder="1" applyAlignment="1">
      <alignment horizontal="center" vertical="center"/>
    </xf>
    <xf numFmtId="0" fontId="15" fillId="12" borderId="3" xfId="0" applyFont="1" applyFill="1" applyBorder="1" applyAlignment="1">
      <alignment horizontal="center" vertical="center"/>
    </xf>
    <xf numFmtId="0" fontId="15" fillId="0" borderId="0" xfId="0" applyFont="1"/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12" borderId="6" xfId="0" applyFont="1" applyFill="1" applyBorder="1" applyAlignment="1">
      <alignment horizontal="center" vertical="center"/>
    </xf>
    <xf numFmtId="0" fontId="15" fillId="1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7" fillId="12" borderId="27" xfId="0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 wrapText="1"/>
    </xf>
    <xf numFmtId="0" fontId="17" fillId="2" borderId="27" xfId="0" applyNumberFormat="1" applyFont="1" applyFill="1" applyBorder="1" applyAlignment="1">
      <alignment horizontal="center" wrapText="1"/>
    </xf>
    <xf numFmtId="0" fontId="14" fillId="0" borderId="28" xfId="0" applyNumberFormat="1" applyFont="1" applyBorder="1" applyAlignment="1">
      <alignment horizontal="center" wrapText="1"/>
    </xf>
    <xf numFmtId="0" fontId="7" fillId="13" borderId="10" xfId="0" applyFont="1" applyFill="1" applyBorder="1"/>
    <xf numFmtId="0" fontId="7" fillId="13" borderId="11" xfId="0" applyFont="1" applyFill="1" applyBorder="1"/>
    <xf numFmtId="0" fontId="7" fillId="13" borderId="12" xfId="0" applyFont="1" applyFill="1" applyBorder="1"/>
    <xf numFmtId="0" fontId="7" fillId="13" borderId="29" xfId="0" applyFont="1" applyFill="1" applyBorder="1"/>
    <xf numFmtId="0" fontId="7" fillId="13" borderId="30" xfId="0" applyFont="1" applyFill="1" applyBorder="1"/>
    <xf numFmtId="0" fontId="7" fillId="13" borderId="13" xfId="0" applyFont="1" applyFill="1" applyBorder="1"/>
    <xf numFmtId="0" fontId="7" fillId="13" borderId="14" xfId="0" applyFont="1" applyFill="1" applyBorder="1"/>
    <xf numFmtId="0" fontId="7" fillId="13" borderId="15" xfId="0" applyFont="1" applyFill="1" applyBorder="1"/>
    <xf numFmtId="0" fontId="18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15" borderId="1" xfId="0" applyFont="1" applyFill="1" applyBorder="1"/>
    <xf numFmtId="0" fontId="7" fillId="15" borderId="2" xfId="0" applyFont="1" applyFill="1" applyBorder="1"/>
    <xf numFmtId="0" fontId="7" fillId="15" borderId="3" xfId="0" applyFont="1" applyFill="1" applyBorder="1"/>
    <xf numFmtId="0" fontId="7" fillId="15" borderId="4" xfId="0" applyFont="1" applyFill="1" applyBorder="1"/>
    <xf numFmtId="0" fontId="7" fillId="15" borderId="0" xfId="0" applyFont="1" applyFill="1" applyBorder="1"/>
    <xf numFmtId="0" fontId="7" fillId="15" borderId="5" xfId="0" applyFont="1" applyFill="1" applyBorder="1"/>
    <xf numFmtId="0" fontId="7" fillId="15" borderId="6" xfId="0" applyFont="1" applyFill="1" applyBorder="1"/>
    <xf numFmtId="0" fontId="7" fillId="15" borderId="7" xfId="0" applyFont="1" applyFill="1" applyBorder="1"/>
    <xf numFmtId="0" fontId="7" fillId="15" borderId="8" xfId="0" applyFont="1" applyFill="1" applyBorder="1"/>
    <xf numFmtId="0" fontId="19" fillId="11" borderId="16" xfId="0" applyFont="1" applyFill="1" applyBorder="1" applyAlignment="1">
      <alignment horizontal="center" wrapText="1"/>
    </xf>
    <xf numFmtId="0" fontId="19" fillId="0" borderId="17" xfId="0" applyFont="1" applyBorder="1" applyAlignment="1">
      <alignment horizontal="center" wrapText="1"/>
    </xf>
    <xf numFmtId="0" fontId="19" fillId="0" borderId="18" xfId="0" applyFont="1" applyBorder="1" applyAlignment="1">
      <alignment horizontal="center" wrapText="1"/>
    </xf>
    <xf numFmtId="0" fontId="10" fillId="0" borderId="9" xfId="0" quotePrefix="1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10" fontId="7" fillId="4" borderId="9" xfId="0" applyNumberFormat="1" applyFont="1" applyFill="1" applyBorder="1"/>
    <xf numFmtId="0" fontId="6" fillId="0" borderId="0" xfId="0" applyFont="1" applyFill="1"/>
    <xf numFmtId="0" fontId="20" fillId="11" borderId="16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8" xfId="0" applyFont="1" applyFill="1" applyBorder="1" applyAlignment="1">
      <alignment horizontal="center" vertical="center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9" xfId="0" applyFont="1" applyFill="1" applyBorder="1"/>
    <xf numFmtId="0" fontId="7" fillId="2" borderId="0" xfId="0" applyFont="1" applyFill="1" applyBorder="1"/>
    <xf numFmtId="0" fontId="7" fillId="2" borderId="4" xfId="0" applyFont="1" applyFill="1" applyBorder="1" applyAlignment="1">
      <alignment wrapText="1"/>
    </xf>
    <xf numFmtId="0" fontId="7" fillId="0" borderId="0" xfId="0" applyFont="1" applyBorder="1"/>
    <xf numFmtId="0" fontId="7" fillId="0" borderId="5" xfId="0" applyFont="1" applyBorder="1"/>
    <xf numFmtId="9" fontId="7" fillId="3" borderId="9" xfId="0" applyNumberFormat="1" applyFont="1" applyFill="1" applyBorder="1"/>
    <xf numFmtId="0" fontId="7" fillId="0" borderId="4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9" fillId="16" borderId="9" xfId="0" applyFont="1" applyFill="1" applyBorder="1" applyAlignment="1">
      <alignment horizontal="center"/>
    </xf>
    <xf numFmtId="0" fontId="21" fillId="16" borderId="9" xfId="0" applyFont="1" applyFill="1" applyBorder="1" applyAlignment="1">
      <alignment horizontal="center" wrapText="1"/>
    </xf>
    <xf numFmtId="0" fontId="21" fillId="16" borderId="13" xfId="0" applyFont="1" applyFill="1" applyBorder="1" applyAlignment="1">
      <alignment horizontal="center" wrapText="1"/>
    </xf>
    <xf numFmtId="0" fontId="21" fillId="16" borderId="14" xfId="0" applyFont="1" applyFill="1" applyBorder="1" applyAlignment="1">
      <alignment horizontal="center" wrapText="1"/>
    </xf>
    <xf numFmtId="0" fontId="9" fillId="16" borderId="14" xfId="0" applyFont="1" applyFill="1" applyBorder="1" applyAlignment="1">
      <alignment wrapText="1"/>
    </xf>
    <xf numFmtId="0" fontId="10" fillId="8" borderId="9" xfId="0" applyFont="1" applyFill="1" applyBorder="1" applyAlignment="1">
      <alignment horizontal="center"/>
    </xf>
    <xf numFmtId="0" fontId="7" fillId="9" borderId="9" xfId="0" applyFont="1" applyFill="1" applyBorder="1"/>
    <xf numFmtId="3" fontId="7" fillId="4" borderId="9" xfId="0" applyNumberFormat="1" applyFont="1" applyFill="1" applyBorder="1"/>
    <xf numFmtId="3" fontId="7" fillId="10" borderId="9" xfId="0" applyNumberFormat="1" applyFont="1" applyFill="1" applyBorder="1"/>
    <xf numFmtId="4" fontId="7" fillId="4" borderId="9" xfId="0" applyNumberFormat="1" applyFont="1" applyFill="1" applyBorder="1"/>
    <xf numFmtId="4" fontId="7" fillId="10" borderId="9" xfId="0" applyNumberFormat="1" applyFont="1" applyFill="1" applyBorder="1"/>
    <xf numFmtId="4" fontId="7" fillId="9" borderId="9" xfId="0" applyNumberFormat="1" applyFont="1" applyFill="1" applyBorder="1"/>
    <xf numFmtId="0" fontId="7" fillId="2" borderId="7" xfId="0" applyFont="1" applyFill="1" applyBorder="1"/>
    <xf numFmtId="0" fontId="10" fillId="6" borderId="9" xfId="0" applyFont="1" applyFill="1" applyBorder="1" applyAlignment="1">
      <alignment horizontal="center"/>
    </xf>
    <xf numFmtId="0" fontId="7" fillId="4" borderId="9" xfId="0" applyFont="1" applyFill="1" applyBorder="1"/>
    <xf numFmtId="0" fontId="7" fillId="5" borderId="9" xfId="0" applyFont="1" applyFill="1" applyBorder="1"/>
    <xf numFmtId="4" fontId="7" fillId="5" borderId="9" xfId="0" applyNumberFormat="1" applyFont="1" applyFill="1" applyBorder="1"/>
    <xf numFmtId="0" fontId="22" fillId="11" borderId="16" xfId="0" applyFont="1" applyFill="1" applyBorder="1" applyAlignment="1">
      <alignment horizontal="center" vertical="center" wrapText="1"/>
    </xf>
    <xf numFmtId="184" fontId="7" fillId="0" borderId="9" xfId="1" applyFont="1" applyBorder="1"/>
    <xf numFmtId="187" fontId="7" fillId="0" borderId="9" xfId="0" applyNumberFormat="1" applyFont="1" applyBorder="1"/>
    <xf numFmtId="189" fontId="7" fillId="0" borderId="9" xfId="0" applyNumberFormat="1" applyFont="1" applyBorder="1"/>
    <xf numFmtId="184" fontId="7" fillId="11" borderId="9" xfId="1" applyFont="1" applyFill="1" applyBorder="1"/>
    <xf numFmtId="191" fontId="7" fillId="0" borderId="9" xfId="0" applyNumberFormat="1" applyFont="1" applyBorder="1"/>
    <xf numFmtId="0" fontId="23" fillId="1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wrapText="1"/>
    </xf>
  </cellXfs>
  <cellStyles count="4">
    <cellStyle name="Euro" xfId="1"/>
    <cellStyle name="Euro_simple compuesta" xfId="2"/>
    <cellStyle name="Euro_SimpleCompuesta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Detalle en torno a t=1</a:t>
            </a:r>
          </a:p>
        </c:rich>
      </c:tx>
      <c:layout>
        <c:manualLayout>
          <c:xMode val="edge"/>
          <c:yMode val="edge"/>
          <c:x val="0.35714321303333568"/>
          <c:y val="4.16668362094572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28521333427"/>
          <c:y val="0.24166765001485194"/>
          <c:w val="0.61836796313771836"/>
          <c:h val="0.61250249227902132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Comparación!$G$11</c:f>
              <c:strCache>
                <c:ptCount val="1"/>
                <c:pt idx="0">
                  <c:v>Simple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Comparación!$F$12:$F$27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Comparación!$G$12:$G$27</c:f>
              <c:numCache>
                <c:formatCode>General</c:formatCode>
                <c:ptCount val="16"/>
                <c:pt idx="0">
                  <c:v>100</c:v>
                </c:pt>
                <c:pt idx="1">
                  <c:v>106.66666666666667</c:v>
                </c:pt>
                <c:pt idx="2">
                  <c:v>113.33333333333333</c:v>
                </c:pt>
                <c:pt idx="3">
                  <c:v>120</c:v>
                </c:pt>
                <c:pt idx="4">
                  <c:v>126.66666666666666</c:v>
                </c:pt>
                <c:pt idx="5">
                  <c:v>133.33333333333331</c:v>
                </c:pt>
                <c:pt idx="6">
                  <c:v>140</c:v>
                </c:pt>
                <c:pt idx="7">
                  <c:v>146.66666666666669</c:v>
                </c:pt>
                <c:pt idx="8">
                  <c:v>153.33333333333331</c:v>
                </c:pt>
                <c:pt idx="9">
                  <c:v>160</c:v>
                </c:pt>
                <c:pt idx="10">
                  <c:v>166.66666666666666</c:v>
                </c:pt>
                <c:pt idx="11">
                  <c:v>173.33333333333334</c:v>
                </c:pt>
                <c:pt idx="12">
                  <c:v>180.00000000000003</c:v>
                </c:pt>
                <c:pt idx="13">
                  <c:v>186.66666666666666</c:v>
                </c:pt>
                <c:pt idx="14">
                  <c:v>193.33333333333337</c:v>
                </c:pt>
                <c:pt idx="15">
                  <c:v>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DC-4153-8BFD-13E0546D959B}"/>
            </c:ext>
          </c:extLst>
        </c:ser>
        <c:ser>
          <c:idx val="1"/>
          <c:order val="1"/>
          <c:tx>
            <c:strRef>
              <c:f>Comparación!$H$11</c:f>
              <c:strCache>
                <c:ptCount val="1"/>
                <c:pt idx="0">
                  <c:v>Compuesta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Comparación!$F$12:$F$27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Comparación!$H$12:$H$27</c:f>
              <c:numCache>
                <c:formatCode>_-* #,##0.00\ [$€]_-;\-* #,##0.00\ [$€]_-;_-* "-"??\ [$€]_-;_-@_-</c:formatCode>
                <c:ptCount val="16"/>
                <c:pt idx="0">
                  <c:v>100</c:v>
                </c:pt>
                <c:pt idx="1">
                  <c:v>105.02016801675471</c:v>
                </c:pt>
                <c:pt idx="2">
                  <c:v>110.29235690267392</c:v>
                </c:pt>
                <c:pt idx="3">
                  <c:v>115.8292185288269</c:v>
                </c:pt>
                <c:pt idx="4">
                  <c:v>121.644039911468</c:v>
                </c:pt>
                <c:pt idx="5">
                  <c:v>127.75077509739188</c:v>
                </c:pt>
                <c:pt idx="6">
                  <c:v>134.16407864998737</c:v>
                </c:pt>
                <c:pt idx="7">
                  <c:v>140.89934081634769</c:v>
                </c:pt>
                <c:pt idx="8">
                  <c:v>147.97272445982821</c:v>
                </c:pt>
                <c:pt idx="9">
                  <c:v>155.40120384668111</c:v>
                </c:pt>
                <c:pt idx="10">
                  <c:v>163.20260537984399</c:v>
                </c:pt>
                <c:pt idx="11">
                  <c:v>171.3956503776333</c:v>
                </c:pt>
                <c:pt idx="12">
                  <c:v>180</c:v>
                </c:pt>
                <c:pt idx="13">
                  <c:v>189.03630243015849</c:v>
                </c:pt>
                <c:pt idx="14">
                  <c:v>198.52624242481306</c:v>
                </c:pt>
                <c:pt idx="15">
                  <c:v>208.49259335188844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DC-4153-8BFD-13E0546D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270680"/>
        <c:axId val="1"/>
      </c:scatterChart>
      <c:valAx>
        <c:axId val="614270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Meses</a:t>
                </a:r>
              </a:p>
            </c:rich>
          </c:tx>
          <c:layout>
            <c:manualLayout>
              <c:xMode val="edge"/>
              <c:yMode val="edge"/>
              <c:x val="0.33877584779162129"/>
              <c:y val="0.883336927640493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Capital</a:t>
                </a:r>
              </a:p>
            </c:rich>
          </c:tx>
          <c:layout>
            <c:manualLayout>
              <c:xMode val="edge"/>
              <c:yMode val="edge"/>
              <c:x val="3.0612275402857346E-2"/>
              <c:y val="0.458335198304029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614270680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04161555486242"/>
          <c:y val="0.37083484226416935"/>
          <c:w val="0.18163283405695357"/>
          <c:h val="0.16250066121688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Capitalización Simple y Compuesta</a:t>
            </a:r>
          </a:p>
        </c:rich>
      </c:tx>
      <c:layout>
        <c:manualLayout>
          <c:xMode val="edge"/>
          <c:yMode val="edge"/>
          <c:x val="0.26530638682476365"/>
          <c:y val="3.73135008189657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265319341238183"/>
          <c:y val="0.21641830475000137"/>
          <c:w val="0.63061287329886129"/>
          <c:h val="0.61194141343103836"/>
        </c:manualLayout>
      </c:layout>
      <c:scatterChart>
        <c:scatterStyle val="smoothMarker"/>
        <c:varyColors val="0"/>
        <c:ser>
          <c:idx val="0"/>
          <c:order val="0"/>
          <c:tx>
            <c:v>Simple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Comparación!$B$12:$B$32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Comparación!$C$12:$C$32</c:f>
              <c:numCache>
                <c:formatCode>General</c:formatCode>
                <c:ptCount val="21"/>
                <c:pt idx="0">
                  <c:v>100</c:v>
                </c:pt>
                <c:pt idx="1">
                  <c:v>108</c:v>
                </c:pt>
                <c:pt idx="2">
                  <c:v>115.99999999999999</c:v>
                </c:pt>
                <c:pt idx="3">
                  <c:v>124</c:v>
                </c:pt>
                <c:pt idx="4">
                  <c:v>132</c:v>
                </c:pt>
                <c:pt idx="5">
                  <c:v>140</c:v>
                </c:pt>
                <c:pt idx="6">
                  <c:v>148</c:v>
                </c:pt>
                <c:pt idx="7">
                  <c:v>156</c:v>
                </c:pt>
                <c:pt idx="8">
                  <c:v>164</c:v>
                </c:pt>
                <c:pt idx="9">
                  <c:v>172</c:v>
                </c:pt>
                <c:pt idx="10">
                  <c:v>180</c:v>
                </c:pt>
                <c:pt idx="11">
                  <c:v>188</c:v>
                </c:pt>
                <c:pt idx="12">
                  <c:v>196</c:v>
                </c:pt>
                <c:pt idx="13">
                  <c:v>204</c:v>
                </c:pt>
                <c:pt idx="14">
                  <c:v>212</c:v>
                </c:pt>
                <c:pt idx="15">
                  <c:v>220.00000000000003</c:v>
                </c:pt>
                <c:pt idx="16">
                  <c:v>228.00000000000003</c:v>
                </c:pt>
                <c:pt idx="17">
                  <c:v>236.00000000000003</c:v>
                </c:pt>
                <c:pt idx="18">
                  <c:v>244</c:v>
                </c:pt>
                <c:pt idx="19">
                  <c:v>252</c:v>
                </c:pt>
                <c:pt idx="20">
                  <c:v>260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2F9-4662-929B-C4724853CB1C}"/>
            </c:ext>
          </c:extLst>
        </c:ser>
        <c:ser>
          <c:idx val="1"/>
          <c:order val="1"/>
          <c:tx>
            <c:v>Compuesta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Comparación!$B$12:$B$32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Comparación!$D$12:$D$32</c:f>
              <c:numCache>
                <c:formatCode>_-* #,##0.00\ [$€]_-;\-* #,##0.00\ [$€]_-;_-* "-"??\ [$€]_-;_-@_-</c:formatCode>
                <c:ptCount val="21"/>
                <c:pt idx="0">
                  <c:v>100</c:v>
                </c:pt>
                <c:pt idx="1">
                  <c:v>108</c:v>
                </c:pt>
                <c:pt idx="2">
                  <c:v>116.64000000000001</c:v>
                </c:pt>
                <c:pt idx="3">
                  <c:v>125.97120000000001</c:v>
                </c:pt>
                <c:pt idx="4">
                  <c:v>136.04889600000004</c:v>
                </c:pt>
                <c:pt idx="5">
                  <c:v>146.93280768000002</c:v>
                </c:pt>
                <c:pt idx="6">
                  <c:v>158.68743229440005</c:v>
                </c:pt>
                <c:pt idx="7">
                  <c:v>171.38242687795207</c:v>
                </c:pt>
                <c:pt idx="8">
                  <c:v>185.09302102818822</c:v>
                </c:pt>
                <c:pt idx="9">
                  <c:v>199.90046271044329</c:v>
                </c:pt>
                <c:pt idx="10">
                  <c:v>215.89249972727879</c:v>
                </c:pt>
                <c:pt idx="11">
                  <c:v>233.16389970546106</c:v>
                </c:pt>
                <c:pt idx="12">
                  <c:v>251.81701168189798</c:v>
                </c:pt>
                <c:pt idx="13">
                  <c:v>271.96237261644984</c:v>
                </c:pt>
                <c:pt idx="14">
                  <c:v>293.71936242576584</c:v>
                </c:pt>
                <c:pt idx="15">
                  <c:v>317.21691141982717</c:v>
                </c:pt>
                <c:pt idx="16">
                  <c:v>342.59426433341332</c:v>
                </c:pt>
                <c:pt idx="17">
                  <c:v>370.00180548008638</c:v>
                </c:pt>
                <c:pt idx="18">
                  <c:v>399.60194991849335</c:v>
                </c:pt>
                <c:pt idx="19">
                  <c:v>431.57010591197286</c:v>
                </c:pt>
                <c:pt idx="20">
                  <c:v>466.09571438493066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2F9-4662-929B-C4724853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263464"/>
        <c:axId val="1"/>
      </c:scatterChart>
      <c:valAx>
        <c:axId val="614263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Años</a:t>
                </a:r>
              </a:p>
            </c:rich>
          </c:tx>
          <c:layout>
            <c:manualLayout>
              <c:xMode val="edge"/>
              <c:yMode val="edge"/>
              <c:x val="0.41428612711866941"/>
              <c:y val="0.906718069900867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Capital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44776200982758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614263464"/>
        <c:crosses val="autoZero"/>
        <c:crossBetween val="midCat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</c:legendEntry>
      <c:layout>
        <c:manualLayout>
          <c:xMode val="edge"/>
          <c:yMode val="edge"/>
          <c:x val="0.80204161555486242"/>
          <c:y val="0.42164255925431299"/>
          <c:w val="0.18163283405695357"/>
          <c:h val="0.145522653193966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44643450712137"/>
          <c:y val="7.9545564888090503E-2"/>
          <c:w val="0.7816919327958407"/>
          <c:h val="0.72443282308796708"/>
        </c:manualLayout>
      </c:layout>
      <c:scatterChart>
        <c:scatterStyle val="smoothMarker"/>
        <c:varyColors val="0"/>
        <c:ser>
          <c:idx val="0"/>
          <c:order val="0"/>
          <c:tx>
            <c:v>Simple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Leyes!$B$21:$B$31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Leyes!$D$21:$D$31</c:f>
              <c:numCache>
                <c:formatCode>_-* #,##0.00\ "€"_-;\-* #,##0.00\ "€"_-;_-* "-"??\ "€"_-;_-@_-</c:formatCode>
                <c:ptCount val="11"/>
                <c:pt idx="0">
                  <c:v>1</c:v>
                </c:pt>
                <c:pt idx="1">
                  <c:v>1.1000000000000001</c:v>
                </c:pt>
                <c:pt idx="2">
                  <c:v>1.2</c:v>
                </c:pt>
                <c:pt idx="3">
                  <c:v>1.3</c:v>
                </c:pt>
                <c:pt idx="4">
                  <c:v>1.4</c:v>
                </c:pt>
                <c:pt idx="5">
                  <c:v>1.5</c:v>
                </c:pt>
                <c:pt idx="6">
                  <c:v>1.6</c:v>
                </c:pt>
                <c:pt idx="7">
                  <c:v>1.7000000000000002</c:v>
                </c:pt>
                <c:pt idx="8">
                  <c:v>1.8</c:v>
                </c:pt>
                <c:pt idx="9">
                  <c:v>1.9</c:v>
                </c:pt>
                <c:pt idx="10">
                  <c:v>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9A-4EDE-A0CD-64E9E7EC2362}"/>
            </c:ext>
          </c:extLst>
        </c:ser>
        <c:ser>
          <c:idx val="1"/>
          <c:order val="1"/>
          <c:tx>
            <c:v>Compuesta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Leyes!$B$21:$B$31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Leyes!$E$21:$E$31</c:f>
              <c:numCache>
                <c:formatCode>_-* #,##0.00\ "€"_-;\-* #,##0.00\ "€"_-;_-* "-"??\ "€"_-;_-@_-</c:formatCode>
                <c:ptCount val="11"/>
                <c:pt idx="0">
                  <c:v>1</c:v>
                </c:pt>
                <c:pt idx="1">
                  <c:v>1.1000000000000001</c:v>
                </c:pt>
                <c:pt idx="2">
                  <c:v>1.2100000000000002</c:v>
                </c:pt>
                <c:pt idx="3">
                  <c:v>1.3310000000000004</c:v>
                </c:pt>
                <c:pt idx="4">
                  <c:v>1.4641000000000004</c:v>
                </c:pt>
                <c:pt idx="5">
                  <c:v>1.6105100000000006</c:v>
                </c:pt>
                <c:pt idx="6">
                  <c:v>1.7715610000000008</c:v>
                </c:pt>
                <c:pt idx="7">
                  <c:v>1.9487171000000012</c:v>
                </c:pt>
                <c:pt idx="8">
                  <c:v>2.1435888100000011</c:v>
                </c:pt>
                <c:pt idx="9">
                  <c:v>2.3579476910000015</c:v>
                </c:pt>
                <c:pt idx="10">
                  <c:v>2.5937424601000019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9A-4EDE-A0CD-64E9E7EC2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271664"/>
        <c:axId val="1"/>
      </c:scatterChart>
      <c:valAx>
        <c:axId val="614271664"/>
        <c:scaling>
          <c:orientation val="minMax"/>
          <c:max val="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-* #,##0.00\ &quot;€&quot;_-;\-* #,##0.00\ &quot;€&quot;_-;_-* &quot;-&quot;??\ &quot;€&quot;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614271664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474232216091312"/>
          <c:y val="0.89772851802273568"/>
          <c:w val="0.50000114620274494"/>
          <c:h val="8.238647791980802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312551657490177"/>
          <c:y val="5.5555743936306211E-2"/>
          <c:w val="0.7552102539323271"/>
          <c:h val="0.7395858411520763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Metodos!$C$11</c:f>
              <c:strCache>
                <c:ptCount val="1"/>
                <c:pt idx="0">
                  <c:v>C. Simple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Metodos!$B$13:$B$28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Metodos!$D$13:$D$28</c:f>
              <c:numCache>
                <c:formatCode>#,##0</c:formatCode>
                <c:ptCount val="16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260-4DD9-A058-5C5625063671}"/>
            </c:ext>
          </c:extLst>
        </c:ser>
        <c:ser>
          <c:idx val="1"/>
          <c:order val="1"/>
          <c:tx>
            <c:strRef>
              <c:f>Metodos!$E$11</c:f>
              <c:strCache>
                <c:ptCount val="1"/>
                <c:pt idx="0">
                  <c:v>C. Compuesta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Metodos!$B$13:$B$28</c:f>
              <c:numCache>
                <c:formatCode>General</c:formatCode>
                <c:ptCount val="1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numCache>
            </c:numRef>
          </c:xVal>
          <c:yVal>
            <c:numRef>
              <c:f>Metodos!$E$13:$E$28</c:f>
              <c:numCache>
                <c:formatCode>#,##0.00</c:formatCode>
                <c:ptCount val="16"/>
                <c:pt idx="0">
                  <c:v>1000</c:v>
                </c:pt>
                <c:pt idx="1">
                  <c:v>1100</c:v>
                </c:pt>
                <c:pt idx="2">
                  <c:v>1210.0000000000002</c:v>
                </c:pt>
                <c:pt idx="3">
                  <c:v>1331.0000000000005</c:v>
                </c:pt>
                <c:pt idx="4">
                  <c:v>1464.1000000000004</c:v>
                </c:pt>
                <c:pt idx="5">
                  <c:v>1610.5100000000004</c:v>
                </c:pt>
                <c:pt idx="6">
                  <c:v>1771.5610000000008</c:v>
                </c:pt>
                <c:pt idx="7">
                  <c:v>1948.7171000000012</c:v>
                </c:pt>
                <c:pt idx="8">
                  <c:v>2143.5888100000011</c:v>
                </c:pt>
                <c:pt idx="9">
                  <c:v>2357.9476910000017</c:v>
                </c:pt>
                <c:pt idx="10">
                  <c:v>2593.7424601000021</c:v>
                </c:pt>
                <c:pt idx="11">
                  <c:v>2853.1167061100023</c:v>
                </c:pt>
                <c:pt idx="12">
                  <c:v>3138.4283767210027</c:v>
                </c:pt>
                <c:pt idx="13">
                  <c:v>3452.271214393103</c:v>
                </c:pt>
                <c:pt idx="14">
                  <c:v>3797.4983358324139</c:v>
                </c:pt>
                <c:pt idx="15">
                  <c:v>4177.248169415655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260-4DD9-A058-5C5625063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274944"/>
        <c:axId val="1"/>
      </c:scatterChart>
      <c:valAx>
        <c:axId val="614274944"/>
        <c:scaling>
          <c:orientation val="minMax"/>
          <c:max val="15"/>
        </c:scaling>
        <c:delete val="0"/>
        <c:axPos val="b"/>
        <c:title>
          <c:tx>
            <c:rich>
              <a:bodyPr/>
              <a:lstStyle/>
              <a:p>
                <a:pPr>
                  <a:defRPr sz="16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b="0"/>
                  <a:t>Años</a:t>
                </a:r>
              </a:p>
            </c:rich>
          </c:tx>
          <c:layout>
            <c:manualLayout>
              <c:xMode val="edge"/>
              <c:yMode val="edge"/>
              <c:x val="0.49218875170072351"/>
              <c:y val="0.815974989064497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6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 b="0"/>
                  <a:t>Capital</a:t>
                </a:r>
              </a:p>
            </c:rich>
          </c:tx>
          <c:layout>
            <c:manualLayout>
              <c:xMode val="edge"/>
              <c:yMode val="edge"/>
              <c:x val="1.5625039736530906E-2"/>
              <c:y val="0.291667655665607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614274944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</c:legendEntry>
      <c:layout>
        <c:manualLayout>
          <c:xMode val="edge"/>
          <c:yMode val="edge"/>
          <c:x val="0.11718779802398178"/>
          <c:y val="0.93055871093312903"/>
          <c:w val="0.78906450669481076"/>
          <c:h val="4.8611275944267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-3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12458779072002"/>
          <c:y val="4.5731775396245289E-2"/>
          <c:w val="0.78675107310889203"/>
          <c:h val="0.7134156961814265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Metodos!$C$11</c:f>
              <c:strCache>
                <c:ptCount val="1"/>
                <c:pt idx="0">
                  <c:v>C. Simple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CortoPlazo!$B$11:$B$23</c:f>
              <c:numCache>
                <c:formatCode>General</c:formatCode>
                <c:ptCount val="13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</c:numCache>
            </c:numRef>
          </c:xVal>
          <c:yVal>
            <c:numRef>
              <c:f>CortoPlazo!$C$11:$C$23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25-4752-B1A2-D65CF16682A1}"/>
            </c:ext>
          </c:extLst>
        </c:ser>
        <c:ser>
          <c:idx val="1"/>
          <c:order val="1"/>
          <c:tx>
            <c:strRef>
              <c:f>CortoPlazo!$D$10</c:f>
              <c:strCache>
                <c:ptCount val="1"/>
                <c:pt idx="0">
                  <c:v>C. Compuesta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CortoPlazo!$B$11:$B$23</c:f>
              <c:numCache>
                <c:formatCode>General</c:formatCode>
                <c:ptCount val="13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</c:numCache>
            </c:numRef>
          </c:xVal>
          <c:yVal>
            <c:numRef>
              <c:f>CortoPlazo!$D$11:$D$23</c:f>
              <c:numCache>
                <c:formatCode>#,##0.00</c:formatCode>
                <c:ptCount val="13"/>
                <c:pt idx="0">
                  <c:v>1000</c:v>
                </c:pt>
                <c:pt idx="1">
                  <c:v>1041.3797439924106</c:v>
                </c:pt>
                <c:pt idx="2">
                  <c:v>1084.4717711976984</c:v>
                </c:pt>
                <c:pt idx="3">
                  <c:v>1129.3469354568556</c:v>
                </c:pt>
                <c:pt idx="4">
                  <c:v>1176.0790225246735</c:v>
                </c:pt>
                <c:pt idx="5">
                  <c:v>1224.744871391589</c:v>
                </c:pt>
                <c:pt idx="6">
                  <c:v>1275.4245006257906</c:v>
                </c:pt>
                <c:pt idx="7">
                  <c:v>1328.201239943334</c:v>
                </c:pt>
                <c:pt idx="8">
                  <c:v>1383.1618672225916</c:v>
                </c:pt>
                <c:pt idx="9">
                  <c:v>1440.396751188327</c:v>
                </c:pt>
                <c:pt idx="10">
                  <c:v>1500</c:v>
                </c:pt>
                <c:pt idx="11">
                  <c:v>1562.0696159886159</c:v>
                </c:pt>
                <c:pt idx="12">
                  <c:v>1626.707656796548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925-4752-B1A2-D65CF166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4276256"/>
        <c:axId val="1"/>
      </c:scatterChart>
      <c:valAx>
        <c:axId val="614276256"/>
        <c:scaling>
          <c:orientation val="minMax"/>
          <c:max val="1.2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Años</a:t>
                </a:r>
              </a:p>
            </c:rich>
          </c:tx>
          <c:layout>
            <c:manualLayout>
              <c:xMode val="edge"/>
              <c:yMode val="edge"/>
              <c:x val="0.51759939020321843"/>
              <c:y val="0.841464667290913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1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Capital</a:t>
                </a:r>
              </a:p>
            </c:rich>
          </c:tx>
          <c:layout>
            <c:manualLayout>
              <c:xMode val="edge"/>
              <c:yMode val="edge"/>
              <c:x val="3.5196758533818852E-2"/>
              <c:y val="0.295732147562386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614276256"/>
        <c:crosses val="autoZero"/>
        <c:crossBetween val="midCat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</c:legendEntry>
      <c:layout>
        <c:manualLayout>
          <c:xMode val="edge"/>
          <c:yMode val="edge"/>
          <c:x val="0.15735021462177839"/>
          <c:y val="0.94207457316265297"/>
          <c:w val="0.62733046092630074"/>
          <c:h val="4.26829903698289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19</xdr:row>
      <xdr:rowOff>76200</xdr:rowOff>
    </xdr:from>
    <xdr:to>
      <xdr:col>14</xdr:col>
      <xdr:colOff>285750</xdr:colOff>
      <xdr:row>33</xdr:row>
      <xdr:rowOff>95250</xdr:rowOff>
    </xdr:to>
    <xdr:graphicFrame macro="">
      <xdr:nvGraphicFramePr>
        <xdr:cNvPr id="5121" name="Gráfico 1">
          <a:extLst>
            <a:ext uri="{FF2B5EF4-FFF2-40B4-BE49-F238E27FC236}">
              <a16:creationId xmlns:a16="http://schemas.microsoft.com/office/drawing/2014/main" id="{DE610F65-6CEE-4634-9132-ADF418BC67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180975</xdr:colOff>
      <xdr:row>2</xdr:row>
      <xdr:rowOff>104775</xdr:rowOff>
    </xdr:from>
    <xdr:to>
      <xdr:col>14</xdr:col>
      <xdr:colOff>276225</xdr:colOff>
      <xdr:row>18</xdr:row>
      <xdr:rowOff>66675</xdr:rowOff>
    </xdr:to>
    <xdr:graphicFrame macro="">
      <xdr:nvGraphicFramePr>
        <xdr:cNvPr id="5122" name="Gráfico 2">
          <a:extLst>
            <a:ext uri="{FF2B5EF4-FFF2-40B4-BE49-F238E27FC236}">
              <a16:creationId xmlns:a16="http://schemas.microsoft.com/office/drawing/2014/main" id="{53FA4AEC-C285-43BD-A592-EC5B6083C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</xdr:colOff>
      <xdr:row>2</xdr:row>
      <xdr:rowOff>0</xdr:rowOff>
    </xdr:from>
    <xdr:to>
      <xdr:col>12</xdr:col>
      <xdr:colOff>390525</xdr:colOff>
      <xdr:row>21</xdr:row>
      <xdr:rowOff>142875</xdr:rowOff>
    </xdr:to>
    <xdr:graphicFrame macro="">
      <xdr:nvGraphicFramePr>
        <xdr:cNvPr id="6145" name="Gráfico 1">
          <a:extLst>
            <a:ext uri="{FF2B5EF4-FFF2-40B4-BE49-F238E27FC236}">
              <a16:creationId xmlns:a16="http://schemas.microsoft.com/office/drawing/2014/main" id="{678881C4-BD5F-46C6-9131-6D989FA00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10</xdr:row>
      <xdr:rowOff>152400</xdr:rowOff>
    </xdr:from>
    <xdr:to>
      <xdr:col>11</xdr:col>
      <xdr:colOff>666750</xdr:colOff>
      <xdr:row>27</xdr:row>
      <xdr:rowOff>142875</xdr:rowOff>
    </xdr:to>
    <xdr:graphicFrame macro="">
      <xdr:nvGraphicFramePr>
        <xdr:cNvPr id="1025" name="Gráfico 1">
          <a:extLst>
            <a:ext uri="{FF2B5EF4-FFF2-40B4-BE49-F238E27FC236}">
              <a16:creationId xmlns:a16="http://schemas.microsoft.com/office/drawing/2014/main" id="{F3933E5D-FDAF-45A5-8CB1-61417FA92D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9</xdr:row>
      <xdr:rowOff>38100</xdr:rowOff>
    </xdr:from>
    <xdr:to>
      <xdr:col>10</xdr:col>
      <xdr:colOff>342900</xdr:colOff>
      <xdr:row>28</xdr:row>
      <xdr:rowOff>85725</xdr:rowOff>
    </xdr:to>
    <xdr:graphicFrame macro="">
      <xdr:nvGraphicFramePr>
        <xdr:cNvPr id="2050" name="Gráfico 2">
          <a:extLst>
            <a:ext uri="{FF2B5EF4-FFF2-40B4-BE49-F238E27FC236}">
              <a16:creationId xmlns:a16="http://schemas.microsoft.com/office/drawing/2014/main" id="{7BC5EB6C-E8D1-4F1C-A02D-74475960D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1</xdr:row>
      <xdr:rowOff>57150</xdr:rowOff>
    </xdr:from>
    <xdr:to>
      <xdr:col>6</xdr:col>
      <xdr:colOff>676275</xdr:colOff>
      <xdr:row>6</xdr:row>
      <xdr:rowOff>114300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E6ED3EF4-368B-4C97-9EC8-F97975804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28600"/>
          <a:ext cx="1847850" cy="10382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352425</xdr:colOff>
      <xdr:row>9</xdr:row>
      <xdr:rowOff>28575</xdr:rowOff>
    </xdr:from>
    <xdr:to>
      <xdr:col>6</xdr:col>
      <xdr:colOff>723900</xdr:colOff>
      <xdr:row>15</xdr:row>
      <xdr:rowOff>123825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ABF4BD50-BCE7-42AA-AD40-0A4EAFE64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1666875"/>
          <a:ext cx="1895475" cy="1066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workbookViewId="0"/>
  </sheetViews>
  <sheetFormatPr baseColWidth="10" defaultRowHeight="12.75" x14ac:dyDescent="0.2"/>
  <cols>
    <col min="1" max="1" width="1.5703125" style="2" customWidth="1"/>
    <col min="2" max="2" width="4.140625" style="2" customWidth="1"/>
    <col min="3" max="4" width="11.42578125" style="2"/>
    <col min="5" max="5" width="2.28515625" style="2" customWidth="1"/>
    <col min="6" max="6" width="5" style="2" customWidth="1"/>
    <col min="7" max="7" width="11.42578125" style="2"/>
    <col min="8" max="8" width="12.85546875" style="2" customWidth="1"/>
    <col min="9" max="16384" width="11.42578125" style="2"/>
  </cols>
  <sheetData>
    <row r="1" spans="1:14" x14ac:dyDescent="0.2">
      <c r="A1" s="1" t="s">
        <v>15</v>
      </c>
    </row>
    <row r="2" spans="1:14" ht="30.75" customHeight="1" x14ac:dyDescent="0.2">
      <c r="B2" s="134" t="s">
        <v>21</v>
      </c>
      <c r="C2" s="135"/>
      <c r="D2" s="135"/>
      <c r="E2" s="135"/>
      <c r="F2" s="135"/>
      <c r="G2" s="135"/>
      <c r="H2" s="135"/>
      <c r="I2" s="135"/>
      <c r="J2" s="135"/>
      <c r="K2" s="135"/>
      <c r="L2" s="136"/>
      <c r="M2" s="136"/>
      <c r="N2" s="137"/>
    </row>
    <row r="4" spans="1:14" x14ac:dyDescent="0.2">
      <c r="B4" s="3" t="s">
        <v>22</v>
      </c>
      <c r="C4" s="4"/>
      <c r="D4" s="4"/>
      <c r="E4" s="4"/>
      <c r="F4" s="4"/>
      <c r="G4" s="4"/>
      <c r="H4" s="5"/>
    </row>
    <row r="5" spans="1:14" x14ac:dyDescent="0.2">
      <c r="B5" s="6" t="s">
        <v>23</v>
      </c>
      <c r="C5" s="7"/>
      <c r="D5" s="7"/>
      <c r="E5" s="7"/>
      <c r="F5" s="7"/>
      <c r="G5" s="7"/>
      <c r="H5" s="8"/>
    </row>
    <row r="7" spans="1:14" x14ac:dyDescent="0.2">
      <c r="B7" s="9" t="s">
        <v>24</v>
      </c>
      <c r="C7" s="9"/>
      <c r="D7" s="10">
        <v>100</v>
      </c>
      <c r="F7" s="9" t="s">
        <v>24</v>
      </c>
      <c r="G7" s="9"/>
      <c r="H7" s="10">
        <v>100</v>
      </c>
    </row>
    <row r="8" spans="1:14" x14ac:dyDescent="0.2">
      <c r="B8" s="9" t="s">
        <v>25</v>
      </c>
      <c r="C8" s="9"/>
      <c r="D8" s="10">
        <v>20</v>
      </c>
      <c r="F8" s="9" t="s">
        <v>25</v>
      </c>
      <c r="G8" s="9"/>
      <c r="H8" s="10">
        <v>20</v>
      </c>
    </row>
    <row r="9" spans="1:14" x14ac:dyDescent="0.2">
      <c r="B9" s="9" t="s">
        <v>26</v>
      </c>
      <c r="C9" s="9"/>
      <c r="D9" s="11">
        <v>0.08</v>
      </c>
      <c r="F9" s="9" t="s">
        <v>26</v>
      </c>
      <c r="G9" s="9"/>
      <c r="H9" s="11">
        <v>0.8</v>
      </c>
    </row>
    <row r="11" spans="1:14" x14ac:dyDescent="0.2">
      <c r="B11" s="12" t="s">
        <v>27</v>
      </c>
      <c r="C11" s="12" t="s">
        <v>28</v>
      </c>
      <c r="D11" s="12" t="s">
        <v>29</v>
      </c>
      <c r="F11" s="12" t="s">
        <v>30</v>
      </c>
      <c r="G11" s="12" t="s">
        <v>28</v>
      </c>
      <c r="H11" s="12" t="s">
        <v>29</v>
      </c>
    </row>
    <row r="12" spans="1:14" x14ac:dyDescent="0.2">
      <c r="B12" s="10">
        <v>0</v>
      </c>
      <c r="C12" s="10">
        <f t="shared" ref="C12:C32" si="0">+$D$7*(1+$D$9*B12)</f>
        <v>100</v>
      </c>
      <c r="D12" s="13">
        <f t="shared" ref="D12:D32" si="1">+$D$7*(1+$D$9)^B12</f>
        <v>100</v>
      </c>
      <c r="F12" s="10">
        <v>0</v>
      </c>
      <c r="G12" s="10">
        <f t="shared" ref="G12:G27" si="2">+$H$7*(1+$H$9*F12/12)</f>
        <v>100</v>
      </c>
      <c r="H12" s="13">
        <f t="shared" ref="H12:H27" si="3">+$H$7*(1+$H$9)^(F12/12)</f>
        <v>100</v>
      </c>
    </row>
    <row r="13" spans="1:14" x14ac:dyDescent="0.2">
      <c r="B13" s="10">
        <v>1</v>
      </c>
      <c r="C13" s="10">
        <f t="shared" si="0"/>
        <v>108</v>
      </c>
      <c r="D13" s="13">
        <f t="shared" si="1"/>
        <v>108</v>
      </c>
      <c r="F13" s="10">
        <v>1</v>
      </c>
      <c r="G13" s="10">
        <f t="shared" si="2"/>
        <v>106.66666666666667</v>
      </c>
      <c r="H13" s="13">
        <f t="shared" si="3"/>
        <v>105.02016801675471</v>
      </c>
    </row>
    <row r="14" spans="1:14" x14ac:dyDescent="0.2">
      <c r="B14" s="10">
        <v>2</v>
      </c>
      <c r="C14" s="10">
        <f t="shared" si="0"/>
        <v>115.99999999999999</v>
      </c>
      <c r="D14" s="13">
        <f t="shared" si="1"/>
        <v>116.64000000000001</v>
      </c>
      <c r="F14" s="10">
        <v>2</v>
      </c>
      <c r="G14" s="10">
        <f t="shared" si="2"/>
        <v>113.33333333333333</v>
      </c>
      <c r="H14" s="13">
        <f t="shared" si="3"/>
        <v>110.29235690267392</v>
      </c>
    </row>
    <row r="15" spans="1:14" x14ac:dyDescent="0.2">
      <c r="B15" s="10">
        <v>3</v>
      </c>
      <c r="C15" s="10">
        <f t="shared" si="0"/>
        <v>124</v>
      </c>
      <c r="D15" s="13">
        <f t="shared" si="1"/>
        <v>125.97120000000001</v>
      </c>
      <c r="F15" s="10">
        <v>3</v>
      </c>
      <c r="G15" s="10">
        <f t="shared" si="2"/>
        <v>120</v>
      </c>
      <c r="H15" s="13">
        <f t="shared" si="3"/>
        <v>115.8292185288269</v>
      </c>
    </row>
    <row r="16" spans="1:14" x14ac:dyDescent="0.2">
      <c r="B16" s="10">
        <v>4</v>
      </c>
      <c r="C16" s="10">
        <f t="shared" si="0"/>
        <v>132</v>
      </c>
      <c r="D16" s="13">
        <f t="shared" si="1"/>
        <v>136.04889600000004</v>
      </c>
      <c r="F16" s="10">
        <v>4</v>
      </c>
      <c r="G16" s="10">
        <f t="shared" si="2"/>
        <v>126.66666666666666</v>
      </c>
      <c r="H16" s="13">
        <f t="shared" si="3"/>
        <v>121.644039911468</v>
      </c>
    </row>
    <row r="17" spans="2:8" x14ac:dyDescent="0.2">
      <c r="B17" s="10">
        <v>5</v>
      </c>
      <c r="C17" s="10">
        <f t="shared" si="0"/>
        <v>140</v>
      </c>
      <c r="D17" s="13">
        <f t="shared" si="1"/>
        <v>146.93280768000002</v>
      </c>
      <c r="F17" s="10">
        <v>5</v>
      </c>
      <c r="G17" s="10">
        <f t="shared" si="2"/>
        <v>133.33333333333331</v>
      </c>
      <c r="H17" s="13">
        <f t="shared" si="3"/>
        <v>127.75077509739188</v>
      </c>
    </row>
    <row r="18" spans="2:8" x14ac:dyDescent="0.2">
      <c r="B18" s="10">
        <v>6</v>
      </c>
      <c r="C18" s="10">
        <f t="shared" si="0"/>
        <v>148</v>
      </c>
      <c r="D18" s="13">
        <f t="shared" si="1"/>
        <v>158.68743229440005</v>
      </c>
      <c r="F18" s="10">
        <v>6</v>
      </c>
      <c r="G18" s="10">
        <f t="shared" si="2"/>
        <v>140</v>
      </c>
      <c r="H18" s="13">
        <f t="shared" si="3"/>
        <v>134.16407864998737</v>
      </c>
    </row>
    <row r="19" spans="2:8" x14ac:dyDescent="0.2">
      <c r="B19" s="10">
        <v>7</v>
      </c>
      <c r="C19" s="10">
        <f t="shared" si="0"/>
        <v>156</v>
      </c>
      <c r="D19" s="13">
        <f t="shared" si="1"/>
        <v>171.38242687795207</v>
      </c>
      <c r="F19" s="10">
        <v>7</v>
      </c>
      <c r="G19" s="10">
        <f t="shared" si="2"/>
        <v>146.66666666666669</v>
      </c>
      <c r="H19" s="13">
        <f t="shared" si="3"/>
        <v>140.89934081634769</v>
      </c>
    </row>
    <row r="20" spans="2:8" x14ac:dyDescent="0.2">
      <c r="B20" s="10">
        <v>8</v>
      </c>
      <c r="C20" s="10">
        <f t="shared" si="0"/>
        <v>164</v>
      </c>
      <c r="D20" s="13">
        <f t="shared" si="1"/>
        <v>185.09302102818822</v>
      </c>
      <c r="F20" s="10">
        <v>8</v>
      </c>
      <c r="G20" s="10">
        <f t="shared" si="2"/>
        <v>153.33333333333331</v>
      </c>
      <c r="H20" s="13">
        <f t="shared" si="3"/>
        <v>147.97272445982821</v>
      </c>
    </row>
    <row r="21" spans="2:8" x14ac:dyDescent="0.2">
      <c r="B21" s="10">
        <v>9</v>
      </c>
      <c r="C21" s="10">
        <f t="shared" si="0"/>
        <v>172</v>
      </c>
      <c r="D21" s="13">
        <f t="shared" si="1"/>
        <v>199.90046271044329</v>
      </c>
      <c r="F21" s="10">
        <v>9</v>
      </c>
      <c r="G21" s="10">
        <f t="shared" si="2"/>
        <v>160</v>
      </c>
      <c r="H21" s="13">
        <f t="shared" si="3"/>
        <v>155.40120384668111</v>
      </c>
    </row>
    <row r="22" spans="2:8" x14ac:dyDescent="0.2">
      <c r="B22" s="10">
        <v>10</v>
      </c>
      <c r="C22" s="10">
        <f t="shared" si="0"/>
        <v>180</v>
      </c>
      <c r="D22" s="13">
        <f t="shared" si="1"/>
        <v>215.89249972727879</v>
      </c>
      <c r="F22" s="10">
        <v>10</v>
      </c>
      <c r="G22" s="10">
        <f t="shared" si="2"/>
        <v>166.66666666666666</v>
      </c>
      <c r="H22" s="13">
        <f t="shared" si="3"/>
        <v>163.20260537984399</v>
      </c>
    </row>
    <row r="23" spans="2:8" x14ac:dyDescent="0.2">
      <c r="B23" s="10">
        <v>11</v>
      </c>
      <c r="C23" s="10">
        <f t="shared" si="0"/>
        <v>188</v>
      </c>
      <c r="D23" s="13">
        <f t="shared" si="1"/>
        <v>233.16389970546106</v>
      </c>
      <c r="F23" s="10">
        <v>11</v>
      </c>
      <c r="G23" s="10">
        <f t="shared" si="2"/>
        <v>173.33333333333334</v>
      </c>
      <c r="H23" s="13">
        <f t="shared" si="3"/>
        <v>171.3956503776333</v>
      </c>
    </row>
    <row r="24" spans="2:8" x14ac:dyDescent="0.2">
      <c r="B24" s="10">
        <v>12</v>
      </c>
      <c r="C24" s="10">
        <f t="shared" si="0"/>
        <v>196</v>
      </c>
      <c r="D24" s="13">
        <f t="shared" si="1"/>
        <v>251.81701168189798</v>
      </c>
      <c r="F24" s="10">
        <v>12</v>
      </c>
      <c r="G24" s="10">
        <f t="shared" si="2"/>
        <v>180.00000000000003</v>
      </c>
      <c r="H24" s="13">
        <f t="shared" si="3"/>
        <v>180</v>
      </c>
    </row>
    <row r="25" spans="2:8" x14ac:dyDescent="0.2">
      <c r="B25" s="10">
        <v>13</v>
      </c>
      <c r="C25" s="10">
        <f t="shared" si="0"/>
        <v>204</v>
      </c>
      <c r="D25" s="13">
        <f t="shared" si="1"/>
        <v>271.96237261644984</v>
      </c>
      <c r="F25" s="10">
        <v>13</v>
      </c>
      <c r="G25" s="10">
        <f t="shared" si="2"/>
        <v>186.66666666666666</v>
      </c>
      <c r="H25" s="13">
        <f t="shared" si="3"/>
        <v>189.03630243015849</v>
      </c>
    </row>
    <row r="26" spans="2:8" x14ac:dyDescent="0.2">
      <c r="B26" s="10">
        <v>14</v>
      </c>
      <c r="C26" s="10">
        <f t="shared" si="0"/>
        <v>212</v>
      </c>
      <c r="D26" s="13">
        <f t="shared" si="1"/>
        <v>293.71936242576584</v>
      </c>
      <c r="F26" s="10">
        <v>14</v>
      </c>
      <c r="G26" s="10">
        <f t="shared" si="2"/>
        <v>193.33333333333337</v>
      </c>
      <c r="H26" s="13">
        <f t="shared" si="3"/>
        <v>198.52624242481306</v>
      </c>
    </row>
    <row r="27" spans="2:8" x14ac:dyDescent="0.2">
      <c r="B27" s="10">
        <v>15</v>
      </c>
      <c r="C27" s="10">
        <f t="shared" si="0"/>
        <v>220.00000000000003</v>
      </c>
      <c r="D27" s="13">
        <f t="shared" si="1"/>
        <v>317.21691141982717</v>
      </c>
      <c r="F27" s="10">
        <v>15</v>
      </c>
      <c r="G27" s="10">
        <f t="shared" si="2"/>
        <v>200</v>
      </c>
      <c r="H27" s="13">
        <f t="shared" si="3"/>
        <v>208.49259335188844</v>
      </c>
    </row>
    <row r="28" spans="2:8" x14ac:dyDescent="0.2">
      <c r="B28" s="10">
        <v>16</v>
      </c>
      <c r="C28" s="10">
        <f t="shared" si="0"/>
        <v>228.00000000000003</v>
      </c>
      <c r="D28" s="13">
        <f t="shared" si="1"/>
        <v>342.59426433341332</v>
      </c>
    </row>
    <row r="29" spans="2:8" x14ac:dyDescent="0.2">
      <c r="B29" s="10">
        <v>17</v>
      </c>
      <c r="C29" s="10">
        <f t="shared" si="0"/>
        <v>236.00000000000003</v>
      </c>
      <c r="D29" s="13">
        <f t="shared" si="1"/>
        <v>370.00180548008638</v>
      </c>
    </row>
    <row r="30" spans="2:8" x14ac:dyDescent="0.2">
      <c r="B30" s="10">
        <v>18</v>
      </c>
      <c r="C30" s="10">
        <f t="shared" si="0"/>
        <v>244</v>
      </c>
      <c r="D30" s="13">
        <f t="shared" si="1"/>
        <v>399.60194991849335</v>
      </c>
    </row>
    <row r="31" spans="2:8" x14ac:dyDescent="0.2">
      <c r="B31" s="10">
        <v>19</v>
      </c>
      <c r="C31" s="10">
        <f t="shared" si="0"/>
        <v>252</v>
      </c>
      <c r="D31" s="13">
        <f t="shared" si="1"/>
        <v>431.57010591197286</v>
      </c>
    </row>
    <row r="32" spans="2:8" x14ac:dyDescent="0.2">
      <c r="B32" s="10">
        <v>20</v>
      </c>
      <c r="C32" s="10">
        <f t="shared" si="0"/>
        <v>260</v>
      </c>
      <c r="D32" s="13">
        <f t="shared" si="1"/>
        <v>466.09571438493066</v>
      </c>
    </row>
    <row r="36" spans="10:13" x14ac:dyDescent="0.2">
      <c r="J36" s="14" t="s">
        <v>31</v>
      </c>
      <c r="K36" s="15"/>
      <c r="L36" s="15"/>
      <c r="M36" s="16"/>
    </row>
    <row r="37" spans="10:13" x14ac:dyDescent="0.2">
      <c r="J37" s="17"/>
      <c r="K37" s="18"/>
      <c r="L37" s="18"/>
      <c r="M37" s="19"/>
    </row>
  </sheetData>
  <mergeCells count="8">
    <mergeCell ref="J36:M37"/>
    <mergeCell ref="B7:C7"/>
    <mergeCell ref="B8:C8"/>
    <mergeCell ref="B9:C9"/>
    <mergeCell ref="B2:N2"/>
    <mergeCell ref="F7:G7"/>
    <mergeCell ref="F8:G8"/>
    <mergeCell ref="F9:G9"/>
  </mergeCells>
  <phoneticPr fontId="2" type="noConversion"/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showGridLines="0" zoomScale="85" zoomScaleNormal="100" workbookViewId="0">
      <selection activeCell="J30" sqref="J30"/>
    </sheetView>
  </sheetViews>
  <sheetFormatPr baseColWidth="10" defaultRowHeight="12.75" x14ac:dyDescent="0.2"/>
  <cols>
    <col min="1" max="1" width="2.42578125" style="2" customWidth="1"/>
    <col min="2" max="2" width="16.85546875" style="2" customWidth="1"/>
    <col min="3" max="3" width="13.7109375" style="2" customWidth="1"/>
    <col min="4" max="4" width="11.85546875" style="2" bestFit="1" customWidth="1"/>
    <col min="5" max="5" width="13.28515625" style="2" customWidth="1"/>
    <col min="6" max="6" width="14.28515625" style="2" bestFit="1" customWidth="1"/>
    <col min="7" max="7" width="21.28515625" style="2" customWidth="1"/>
    <col min="8" max="16384" width="11.42578125" style="2"/>
  </cols>
  <sheetData>
    <row r="1" spans="1:7" x14ac:dyDescent="0.2">
      <c r="A1" s="1" t="s">
        <v>32</v>
      </c>
    </row>
    <row r="2" spans="1:7" ht="26.25" customHeight="1" x14ac:dyDescent="0.2">
      <c r="B2" s="20" t="s">
        <v>33</v>
      </c>
      <c r="C2" s="21"/>
      <c r="D2" s="21"/>
      <c r="E2" s="22"/>
    </row>
    <row r="3" spans="1:7" ht="13.5" thickBot="1" x14ac:dyDescent="0.25"/>
    <row r="4" spans="1:7" ht="15.75" thickBot="1" x14ac:dyDescent="0.3">
      <c r="B4" s="61" t="s">
        <v>34</v>
      </c>
      <c r="C4" s="62"/>
      <c r="F4" s="63" t="s">
        <v>35</v>
      </c>
      <c r="G4" s="64"/>
    </row>
    <row r="5" spans="1:7" ht="15" customHeight="1" x14ac:dyDescent="0.25">
      <c r="B5" s="52" t="s">
        <v>36</v>
      </c>
      <c r="C5" s="53" t="s">
        <v>37</v>
      </c>
      <c r="D5" s="54"/>
      <c r="E5" s="54"/>
      <c r="F5" s="55" t="s">
        <v>36</v>
      </c>
      <c r="G5" s="56" t="s">
        <v>76</v>
      </c>
    </row>
    <row r="6" spans="1:7" ht="16.5" thickBot="1" x14ac:dyDescent="0.3">
      <c r="B6" s="57"/>
      <c r="C6" s="58"/>
      <c r="D6" s="54"/>
      <c r="E6" s="54"/>
      <c r="F6" s="59"/>
      <c r="G6" s="60"/>
    </row>
    <row r="8" spans="1:7" x14ac:dyDescent="0.2">
      <c r="B8" s="65" t="s">
        <v>38</v>
      </c>
      <c r="C8" s="66"/>
      <c r="D8" s="66"/>
      <c r="E8" s="66"/>
      <c r="F8" s="66"/>
      <c r="G8" s="67"/>
    </row>
    <row r="9" spans="1:7" x14ac:dyDescent="0.2">
      <c r="B9" s="68" t="s">
        <v>39</v>
      </c>
      <c r="C9" s="27"/>
      <c r="D9" s="27"/>
      <c r="E9" s="27"/>
      <c r="F9" s="27"/>
      <c r="G9" s="69"/>
    </row>
    <row r="10" spans="1:7" x14ac:dyDescent="0.2">
      <c r="B10" s="68" t="s">
        <v>40</v>
      </c>
      <c r="C10" s="27"/>
      <c r="D10" s="27"/>
      <c r="E10" s="27"/>
      <c r="F10" s="27"/>
      <c r="G10" s="69"/>
    </row>
    <row r="11" spans="1:7" x14ac:dyDescent="0.2">
      <c r="B11" s="68" t="s">
        <v>41</v>
      </c>
      <c r="C11" s="27"/>
      <c r="D11" s="27"/>
      <c r="E11" s="27"/>
      <c r="F11" s="27"/>
      <c r="G11" s="69"/>
    </row>
    <row r="12" spans="1:7" x14ac:dyDescent="0.2">
      <c r="B12" s="68"/>
      <c r="C12" s="27"/>
      <c r="D12" s="27"/>
      <c r="E12" s="27"/>
      <c r="F12" s="27"/>
      <c r="G12" s="69"/>
    </row>
    <row r="13" spans="1:7" x14ac:dyDescent="0.2">
      <c r="B13" s="70" t="s">
        <v>42</v>
      </c>
      <c r="C13" s="71"/>
      <c r="D13" s="71"/>
      <c r="E13" s="71"/>
      <c r="F13" s="71"/>
      <c r="G13" s="72"/>
    </row>
    <row r="15" spans="1:7" x14ac:dyDescent="0.2">
      <c r="B15" s="28" t="s">
        <v>43</v>
      </c>
      <c r="C15" s="29"/>
      <c r="D15" s="29"/>
      <c r="E15" s="29"/>
      <c r="F15" s="29"/>
      <c r="G15" s="30"/>
    </row>
    <row r="16" spans="1:7" ht="13.5" thickBot="1" x14ac:dyDescent="0.25"/>
    <row r="17" spans="2:6" x14ac:dyDescent="0.2">
      <c r="B17" s="31" t="s">
        <v>1</v>
      </c>
      <c r="C17" s="32">
        <v>1</v>
      </c>
    </row>
    <row r="18" spans="2:6" ht="13.5" thickBot="1" x14ac:dyDescent="0.25">
      <c r="B18" s="33" t="s">
        <v>44</v>
      </c>
      <c r="C18" s="34">
        <v>0.1</v>
      </c>
    </row>
    <row r="19" spans="2:6" ht="13.5" thickBot="1" x14ac:dyDescent="0.25"/>
    <row r="20" spans="2:6" x14ac:dyDescent="0.2">
      <c r="B20" s="35" t="s">
        <v>25</v>
      </c>
      <c r="C20" s="36" t="s">
        <v>45</v>
      </c>
      <c r="D20" s="36" t="s">
        <v>46</v>
      </c>
      <c r="E20" s="36" t="s">
        <v>47</v>
      </c>
      <c r="F20" s="37" t="s">
        <v>48</v>
      </c>
    </row>
    <row r="21" spans="2:6" ht="14.25" x14ac:dyDescent="0.25">
      <c r="B21" s="38">
        <v>0</v>
      </c>
      <c r="C21" s="39" t="s">
        <v>63</v>
      </c>
      <c r="D21" s="40">
        <f t="shared" ref="D21:D31" si="0">+$C$17*(1+$C$18*B21)</f>
        <v>1</v>
      </c>
      <c r="E21" s="41">
        <f t="shared" ref="E21:E31" si="1">+$C$17*(1+$C$18)^B21</f>
        <v>1</v>
      </c>
      <c r="F21" s="42">
        <f>+C17</f>
        <v>1</v>
      </c>
    </row>
    <row r="22" spans="2:6" ht="14.25" x14ac:dyDescent="0.25">
      <c r="B22" s="38">
        <v>1</v>
      </c>
      <c r="C22" s="39" t="s">
        <v>64</v>
      </c>
      <c r="D22" s="40">
        <f t="shared" si="0"/>
        <v>1.1000000000000001</v>
      </c>
      <c r="E22" s="41">
        <f t="shared" si="1"/>
        <v>1.1000000000000001</v>
      </c>
      <c r="F22" s="42">
        <f>+F21*(1+$C$18)</f>
        <v>1.1000000000000001</v>
      </c>
    </row>
    <row r="23" spans="2:6" ht="14.25" x14ac:dyDescent="0.25">
      <c r="B23" s="38">
        <v>2</v>
      </c>
      <c r="C23" s="39" t="s">
        <v>65</v>
      </c>
      <c r="D23" s="40">
        <f t="shared" si="0"/>
        <v>1.2</v>
      </c>
      <c r="E23" s="41">
        <f t="shared" si="1"/>
        <v>1.2100000000000002</v>
      </c>
      <c r="F23" s="42">
        <f t="shared" ref="F23:F31" si="2">+F22*(1+$C$18)</f>
        <v>1.2100000000000002</v>
      </c>
    </row>
    <row r="24" spans="2:6" ht="14.25" x14ac:dyDescent="0.25">
      <c r="B24" s="38">
        <v>3</v>
      </c>
      <c r="C24" s="39" t="s">
        <v>66</v>
      </c>
      <c r="D24" s="40">
        <f t="shared" si="0"/>
        <v>1.3</v>
      </c>
      <c r="E24" s="41">
        <f t="shared" si="1"/>
        <v>1.3310000000000004</v>
      </c>
      <c r="F24" s="42">
        <f t="shared" si="2"/>
        <v>1.3310000000000004</v>
      </c>
    </row>
    <row r="25" spans="2:6" ht="14.25" x14ac:dyDescent="0.25">
      <c r="B25" s="38">
        <v>4</v>
      </c>
      <c r="C25" s="39" t="s">
        <v>67</v>
      </c>
      <c r="D25" s="40">
        <f t="shared" si="0"/>
        <v>1.4</v>
      </c>
      <c r="E25" s="41">
        <f t="shared" si="1"/>
        <v>1.4641000000000004</v>
      </c>
      <c r="F25" s="42">
        <f t="shared" si="2"/>
        <v>1.4641000000000006</v>
      </c>
    </row>
    <row r="26" spans="2:6" ht="14.25" x14ac:dyDescent="0.25">
      <c r="B26" s="38">
        <v>5</v>
      </c>
      <c r="C26" s="39" t="s">
        <v>68</v>
      </c>
      <c r="D26" s="40">
        <f t="shared" si="0"/>
        <v>1.5</v>
      </c>
      <c r="E26" s="41">
        <f t="shared" si="1"/>
        <v>1.6105100000000006</v>
      </c>
      <c r="F26" s="42">
        <f t="shared" si="2"/>
        <v>1.6105100000000008</v>
      </c>
    </row>
    <row r="27" spans="2:6" ht="14.25" x14ac:dyDescent="0.25">
      <c r="B27" s="38">
        <v>6</v>
      </c>
      <c r="C27" s="39" t="s">
        <v>69</v>
      </c>
      <c r="D27" s="40">
        <f t="shared" si="0"/>
        <v>1.6</v>
      </c>
      <c r="E27" s="41">
        <f t="shared" si="1"/>
        <v>1.7715610000000008</v>
      </c>
      <c r="F27" s="42">
        <f t="shared" si="2"/>
        <v>1.7715610000000011</v>
      </c>
    </row>
    <row r="28" spans="2:6" ht="14.25" x14ac:dyDescent="0.25">
      <c r="B28" s="38">
        <v>7</v>
      </c>
      <c r="C28" s="39" t="s">
        <v>70</v>
      </c>
      <c r="D28" s="40">
        <f t="shared" si="0"/>
        <v>1.7000000000000002</v>
      </c>
      <c r="E28" s="41">
        <f t="shared" si="1"/>
        <v>1.9487171000000012</v>
      </c>
      <c r="F28" s="42">
        <f t="shared" si="2"/>
        <v>1.9487171000000014</v>
      </c>
    </row>
    <row r="29" spans="2:6" ht="14.25" x14ac:dyDescent="0.25">
      <c r="B29" s="38">
        <v>8</v>
      </c>
      <c r="C29" s="39" t="s">
        <v>71</v>
      </c>
      <c r="D29" s="40">
        <f t="shared" si="0"/>
        <v>1.8</v>
      </c>
      <c r="E29" s="41">
        <f t="shared" si="1"/>
        <v>2.1435888100000011</v>
      </c>
      <c r="F29" s="42">
        <f t="shared" si="2"/>
        <v>2.1435888100000016</v>
      </c>
    </row>
    <row r="30" spans="2:6" ht="14.25" x14ac:dyDescent="0.25">
      <c r="B30" s="38">
        <v>9</v>
      </c>
      <c r="C30" s="39" t="s">
        <v>72</v>
      </c>
      <c r="D30" s="40">
        <f t="shared" si="0"/>
        <v>1.9</v>
      </c>
      <c r="E30" s="41">
        <f t="shared" si="1"/>
        <v>2.3579476910000015</v>
      </c>
      <c r="F30" s="42">
        <f t="shared" si="2"/>
        <v>2.3579476910000019</v>
      </c>
    </row>
    <row r="31" spans="2:6" ht="14.25" x14ac:dyDescent="0.25">
      <c r="B31" s="38">
        <v>10</v>
      </c>
      <c r="C31" s="39" t="s">
        <v>73</v>
      </c>
      <c r="D31" s="40">
        <f t="shared" si="0"/>
        <v>2</v>
      </c>
      <c r="E31" s="41">
        <f t="shared" si="1"/>
        <v>2.5937424601000019</v>
      </c>
      <c r="F31" s="42">
        <f t="shared" si="2"/>
        <v>2.5937424601000023</v>
      </c>
    </row>
    <row r="32" spans="2:6" x14ac:dyDescent="0.2">
      <c r="B32" s="43"/>
      <c r="C32" s="10"/>
      <c r="D32" s="44"/>
      <c r="E32" s="45"/>
      <c r="F32" s="46"/>
    </row>
    <row r="33" spans="2:6" ht="14.25" x14ac:dyDescent="0.25">
      <c r="B33" s="38">
        <v>100</v>
      </c>
      <c r="C33" s="39" t="s">
        <v>74</v>
      </c>
      <c r="D33" s="40">
        <f>+$C$17*(1+$C$18*B33)</f>
        <v>11</v>
      </c>
      <c r="E33" s="41">
        <f>+$C$17*(1+$C$18)^B33</f>
        <v>13780.612339822364</v>
      </c>
      <c r="F33" s="42"/>
    </row>
    <row r="34" spans="2:6" x14ac:dyDescent="0.2">
      <c r="B34" s="43"/>
      <c r="C34" s="10"/>
      <c r="D34" s="44"/>
      <c r="E34" s="45"/>
      <c r="F34" s="46"/>
    </row>
    <row r="35" spans="2:6" ht="15" thickBot="1" x14ac:dyDescent="0.3">
      <c r="B35" s="47">
        <v>2005</v>
      </c>
      <c r="C35" s="48" t="s">
        <v>75</v>
      </c>
      <c r="D35" s="49">
        <f>+$C$17*(1+$C$18*B35)</f>
        <v>201.5</v>
      </c>
      <c r="E35" s="50">
        <f>+$C$17*(1+$C$18)^B35</f>
        <v>9.8250267673097791E+82</v>
      </c>
      <c r="F35" s="51"/>
    </row>
  </sheetData>
  <mergeCells count="7">
    <mergeCell ref="B2:E2"/>
    <mergeCell ref="F4:G4"/>
    <mergeCell ref="B4:C4"/>
    <mergeCell ref="B5:B6"/>
    <mergeCell ref="C5:C6"/>
    <mergeCell ref="F5:F6"/>
    <mergeCell ref="G5:G6"/>
  </mergeCells>
  <phoneticPr fontId="2" type="noConversion"/>
  <pageMargins left="0.75" right="0.75" top="1" bottom="1" header="0" footer="0"/>
  <pageSetup paperSize="9" scale="96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showGridLines="0" workbookViewId="0"/>
  </sheetViews>
  <sheetFormatPr baseColWidth="10" defaultRowHeight="12.75" x14ac:dyDescent="0.2"/>
  <cols>
    <col min="1" max="1" width="3" style="2" customWidth="1"/>
    <col min="2" max="16384" width="11.42578125" style="2"/>
  </cols>
  <sheetData>
    <row r="2" spans="2:11" ht="19.5" customHeight="1" x14ac:dyDescent="0.35">
      <c r="B2" s="73" t="s">
        <v>49</v>
      </c>
      <c r="C2" s="74"/>
      <c r="D2" s="74"/>
      <c r="E2" s="75"/>
    </row>
    <row r="3" spans="2:11" ht="13.5" thickBot="1" x14ac:dyDescent="0.25"/>
    <row r="4" spans="2:11" x14ac:dyDescent="0.2">
      <c r="B4" s="76" t="s">
        <v>50</v>
      </c>
      <c r="C4" s="77"/>
      <c r="D4" s="77"/>
      <c r="E4" s="77"/>
      <c r="F4" s="77"/>
      <c r="G4" s="77"/>
      <c r="H4" s="77"/>
      <c r="I4" s="77"/>
      <c r="J4" s="77"/>
      <c r="K4" s="78"/>
    </row>
    <row r="5" spans="2:11" x14ac:dyDescent="0.2">
      <c r="B5" s="79" t="s">
        <v>51</v>
      </c>
      <c r="C5" s="80"/>
      <c r="D5" s="80"/>
      <c r="E5" s="80"/>
      <c r="F5" s="80"/>
      <c r="G5" s="80"/>
      <c r="H5" s="80"/>
      <c r="I5" s="80"/>
      <c r="J5" s="80"/>
      <c r="K5" s="81"/>
    </row>
    <row r="6" spans="2:11" x14ac:dyDescent="0.2">
      <c r="B6" s="79" t="s">
        <v>52</v>
      </c>
      <c r="C6" s="80"/>
      <c r="D6" s="80"/>
      <c r="E6" s="80"/>
      <c r="F6" s="80"/>
      <c r="G6" s="80"/>
      <c r="H6" s="80"/>
      <c r="I6" s="80"/>
      <c r="J6" s="80"/>
      <c r="K6" s="81"/>
    </row>
    <row r="7" spans="2:11" x14ac:dyDescent="0.2">
      <c r="B7" s="79" t="s">
        <v>53</v>
      </c>
      <c r="C7" s="80"/>
      <c r="D7" s="80"/>
      <c r="E7" s="80"/>
      <c r="F7" s="80"/>
      <c r="G7" s="80"/>
      <c r="H7" s="80"/>
      <c r="I7" s="80"/>
      <c r="J7" s="80"/>
      <c r="K7" s="81"/>
    </row>
    <row r="8" spans="2:11" x14ac:dyDescent="0.2">
      <c r="B8" s="79" t="s">
        <v>54</v>
      </c>
      <c r="C8" s="80"/>
      <c r="D8" s="80"/>
      <c r="E8" s="80"/>
      <c r="F8" s="80"/>
      <c r="G8" s="80"/>
      <c r="H8" s="80"/>
      <c r="I8" s="80"/>
      <c r="J8" s="80"/>
      <c r="K8" s="81"/>
    </row>
    <row r="9" spans="2:11" x14ac:dyDescent="0.2">
      <c r="B9" s="79" t="s">
        <v>55</v>
      </c>
      <c r="C9" s="80"/>
      <c r="D9" s="80"/>
      <c r="E9" s="80"/>
      <c r="F9" s="80"/>
      <c r="G9" s="80"/>
      <c r="H9" s="80"/>
      <c r="I9" s="80"/>
      <c r="J9" s="80"/>
      <c r="K9" s="81"/>
    </row>
    <row r="10" spans="2:11" ht="13.5" thickBot="1" x14ac:dyDescent="0.25">
      <c r="B10" s="82" t="s">
        <v>56</v>
      </c>
      <c r="C10" s="83"/>
      <c r="D10" s="83"/>
      <c r="E10" s="83"/>
      <c r="F10" s="83"/>
      <c r="G10" s="83"/>
      <c r="H10" s="83"/>
      <c r="I10" s="83"/>
      <c r="J10" s="83"/>
      <c r="K10" s="84"/>
    </row>
    <row r="12" spans="2:11" x14ac:dyDescent="0.2">
      <c r="B12" s="85" t="s">
        <v>57</v>
      </c>
      <c r="C12" s="86"/>
      <c r="D12" s="86"/>
      <c r="E12" s="86"/>
      <c r="F12" s="87"/>
    </row>
    <row r="14" spans="2:11" x14ac:dyDescent="0.2">
      <c r="B14" s="12" t="s">
        <v>25</v>
      </c>
      <c r="C14" s="12" t="s">
        <v>58</v>
      </c>
      <c r="D14" s="88" t="s">
        <v>59</v>
      </c>
      <c r="F14" s="89" t="s">
        <v>60</v>
      </c>
    </row>
    <row r="15" spans="2:11" x14ac:dyDescent="0.2">
      <c r="B15" s="10">
        <v>0</v>
      </c>
      <c r="C15" s="10">
        <f>10000-200-300</f>
        <v>9500</v>
      </c>
      <c r="D15" s="10">
        <f>-C15</f>
        <v>-9500</v>
      </c>
      <c r="F15" s="90">
        <f>IRR(D15:D18)</f>
        <v>0.10306323206096324</v>
      </c>
    </row>
    <row r="16" spans="2:11" x14ac:dyDescent="0.2">
      <c r="B16" s="10">
        <v>1</v>
      </c>
      <c r="C16" s="10">
        <v>0</v>
      </c>
      <c r="D16" s="10">
        <f>-C16</f>
        <v>0</v>
      </c>
    </row>
    <row r="17" spans="2:6" x14ac:dyDescent="0.2">
      <c r="B17" s="10">
        <v>2</v>
      </c>
      <c r="C17" s="10">
        <v>0</v>
      </c>
      <c r="D17" s="10">
        <f>-C17</f>
        <v>0</v>
      </c>
    </row>
    <row r="18" spans="2:6" x14ac:dyDescent="0.2">
      <c r="B18" s="10">
        <v>3</v>
      </c>
      <c r="C18" s="10">
        <f>-10000*1.07^3-500</f>
        <v>-12750.43</v>
      </c>
      <c r="D18" s="10">
        <f>-C18</f>
        <v>12750.43</v>
      </c>
    </row>
    <row r="20" spans="2:6" x14ac:dyDescent="0.2">
      <c r="B20" s="85" t="s">
        <v>61</v>
      </c>
      <c r="C20" s="86"/>
      <c r="D20" s="86"/>
      <c r="E20" s="86"/>
      <c r="F20" s="87"/>
    </row>
    <row r="22" spans="2:6" x14ac:dyDescent="0.2">
      <c r="B22" s="12" t="s">
        <v>25</v>
      </c>
      <c r="C22" s="12" t="s">
        <v>58</v>
      </c>
      <c r="F22" s="89" t="s">
        <v>60</v>
      </c>
    </row>
    <row r="23" spans="2:6" x14ac:dyDescent="0.2">
      <c r="B23" s="10">
        <v>0</v>
      </c>
      <c r="C23" s="10">
        <f>-10000+200</f>
        <v>-9800</v>
      </c>
      <c r="F23" s="90">
        <f>+IRR(C23:C26)</f>
        <v>9.1690636142488735E-2</v>
      </c>
    </row>
    <row r="24" spans="2:6" x14ac:dyDescent="0.2">
      <c r="B24" s="10">
        <v>1</v>
      </c>
      <c r="C24" s="10">
        <v>0</v>
      </c>
    </row>
    <row r="25" spans="2:6" x14ac:dyDescent="0.2">
      <c r="B25" s="10">
        <v>2</v>
      </c>
      <c r="C25" s="10">
        <v>0</v>
      </c>
    </row>
    <row r="26" spans="2:6" x14ac:dyDescent="0.2">
      <c r="B26" s="10">
        <v>3</v>
      </c>
      <c r="C26" s="10">
        <f>10000*1.07^3+500</f>
        <v>12750.43</v>
      </c>
    </row>
  </sheetData>
  <mergeCells count="3">
    <mergeCell ref="B12:F12"/>
    <mergeCell ref="B20:F20"/>
    <mergeCell ref="B2:E2"/>
  </mergeCells>
  <phoneticPr fontId="2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RowHeight="12.75" x14ac:dyDescent="0.2"/>
  <cols>
    <col min="1" max="1" width="2.85546875" style="2" customWidth="1"/>
    <col min="2" max="2" width="5.42578125" style="2" customWidth="1"/>
    <col min="3" max="10" width="11.42578125" style="2"/>
    <col min="11" max="11" width="14.140625" style="2" customWidth="1"/>
    <col min="12" max="16384" width="11.42578125" style="2"/>
  </cols>
  <sheetData>
    <row r="1" spans="1:9" x14ac:dyDescent="0.2">
      <c r="A1" s="91" t="s">
        <v>15</v>
      </c>
    </row>
    <row r="2" spans="1:9" ht="24" customHeight="1" x14ac:dyDescent="0.2">
      <c r="B2" s="92" t="s">
        <v>0</v>
      </c>
      <c r="C2" s="93"/>
      <c r="D2" s="93"/>
      <c r="E2" s="93"/>
      <c r="F2" s="93"/>
      <c r="G2" s="94"/>
    </row>
    <row r="3" spans="1:9" ht="13.5" thickBot="1" x14ac:dyDescent="0.25"/>
    <row r="4" spans="1:9" x14ac:dyDescent="0.2">
      <c r="E4" s="95" t="s">
        <v>12</v>
      </c>
      <c r="F4" s="96"/>
      <c r="G4" s="96"/>
      <c r="H4" s="96"/>
      <c r="I4" s="97"/>
    </row>
    <row r="5" spans="1:9" x14ac:dyDescent="0.2">
      <c r="B5" s="98" t="s">
        <v>1</v>
      </c>
      <c r="C5" s="98">
        <v>1000</v>
      </c>
      <c r="E5" s="23" t="s">
        <v>13</v>
      </c>
      <c r="F5" s="99"/>
      <c r="G5" s="99"/>
      <c r="H5" s="99"/>
      <c r="I5" s="24"/>
    </row>
    <row r="6" spans="1:9" x14ac:dyDescent="0.2">
      <c r="B6" s="98" t="s">
        <v>2</v>
      </c>
      <c r="C6" s="98">
        <v>5</v>
      </c>
      <c r="E6" s="100" t="s">
        <v>17</v>
      </c>
      <c r="F6" s="101"/>
      <c r="G6" s="101"/>
      <c r="H6" s="101"/>
      <c r="I6" s="102"/>
    </row>
    <row r="7" spans="1:9" x14ac:dyDescent="0.2">
      <c r="B7" s="98" t="s">
        <v>3</v>
      </c>
      <c r="C7" s="103">
        <v>0.1</v>
      </c>
      <c r="E7" s="104"/>
      <c r="F7" s="101"/>
      <c r="G7" s="101"/>
      <c r="H7" s="101"/>
      <c r="I7" s="102"/>
    </row>
    <row r="8" spans="1:9" x14ac:dyDescent="0.2">
      <c r="E8" s="100" t="s">
        <v>14</v>
      </c>
      <c r="F8" s="101"/>
      <c r="G8" s="101"/>
      <c r="H8" s="101"/>
      <c r="I8" s="102"/>
    </row>
    <row r="9" spans="1:9" ht="13.5" thickBot="1" x14ac:dyDescent="0.25">
      <c r="E9" s="105"/>
      <c r="F9" s="106"/>
      <c r="G9" s="106"/>
      <c r="H9" s="106"/>
      <c r="I9" s="107"/>
    </row>
    <row r="11" spans="1:9" x14ac:dyDescent="0.2">
      <c r="B11" s="108"/>
      <c r="C11" s="109" t="s">
        <v>4</v>
      </c>
      <c r="D11" s="109"/>
      <c r="E11" s="110" t="s">
        <v>5</v>
      </c>
      <c r="F11" s="111"/>
      <c r="G11" s="112"/>
    </row>
    <row r="12" spans="1:9" x14ac:dyDescent="0.2">
      <c r="B12" s="113" t="s">
        <v>2</v>
      </c>
      <c r="C12" s="113" t="s">
        <v>6</v>
      </c>
      <c r="D12" s="113" t="s">
        <v>7</v>
      </c>
      <c r="E12" s="113" t="s">
        <v>6</v>
      </c>
      <c r="F12" s="113" t="s">
        <v>7</v>
      </c>
      <c r="G12" s="113" t="s">
        <v>16</v>
      </c>
    </row>
    <row r="13" spans="1:9" x14ac:dyDescent="0.2">
      <c r="B13" s="114">
        <v>0</v>
      </c>
      <c r="C13" s="115">
        <f>+$C$5*(1+$C$7*B13)</f>
        <v>1000</v>
      </c>
      <c r="D13" s="116">
        <f>+C5</f>
        <v>1000</v>
      </c>
      <c r="E13" s="117">
        <f>+$C$5*(1+$C$7)^B13</f>
        <v>1000</v>
      </c>
      <c r="F13" s="118">
        <f>+C5</f>
        <v>1000</v>
      </c>
      <c r="G13" s="119">
        <f>+FV($C$7,B13,,-$C$5)</f>
        <v>1000</v>
      </c>
    </row>
    <row r="14" spans="1:9" x14ac:dyDescent="0.2">
      <c r="B14" s="114">
        <v>1</v>
      </c>
      <c r="C14" s="115">
        <f t="shared" ref="C14:C28" si="0">+$C$5*(1+$C$7*B14)</f>
        <v>1100</v>
      </c>
      <c r="D14" s="116">
        <f>+D13+$C$5*$C$7</f>
        <v>1100</v>
      </c>
      <c r="E14" s="117">
        <f t="shared" ref="E14:E23" si="1">+$C$5*(1+$C$7)^B14</f>
        <v>1100</v>
      </c>
      <c r="F14" s="118">
        <f>+F13*(1+$C$7)</f>
        <v>1100</v>
      </c>
      <c r="G14" s="119">
        <f t="shared" ref="G14:G28" si="2">+FV($C$7,B14,,-$C$5)</f>
        <v>1100</v>
      </c>
    </row>
    <row r="15" spans="1:9" x14ac:dyDescent="0.2">
      <c r="B15" s="114">
        <v>2</v>
      </c>
      <c r="C15" s="115">
        <f t="shared" si="0"/>
        <v>1200</v>
      </c>
      <c r="D15" s="116">
        <f t="shared" ref="D15:D23" si="3">+D14+$C$5*$C$7</f>
        <v>1200</v>
      </c>
      <c r="E15" s="117">
        <f t="shared" si="1"/>
        <v>1210.0000000000002</v>
      </c>
      <c r="F15" s="118">
        <f t="shared" ref="F15:F23" si="4">+F14*(1+$C$7)</f>
        <v>1210</v>
      </c>
      <c r="G15" s="119">
        <f t="shared" si="2"/>
        <v>1210.0000000000002</v>
      </c>
    </row>
    <row r="16" spans="1:9" x14ac:dyDescent="0.2">
      <c r="B16" s="114">
        <v>3</v>
      </c>
      <c r="C16" s="115">
        <f t="shared" si="0"/>
        <v>1300</v>
      </c>
      <c r="D16" s="116">
        <f t="shared" si="3"/>
        <v>1300</v>
      </c>
      <c r="E16" s="117">
        <f t="shared" si="1"/>
        <v>1331.0000000000005</v>
      </c>
      <c r="F16" s="118">
        <f t="shared" si="4"/>
        <v>1331</v>
      </c>
      <c r="G16" s="119">
        <f t="shared" si="2"/>
        <v>1331.0000000000005</v>
      </c>
    </row>
    <row r="17" spans="2:7" x14ac:dyDescent="0.2">
      <c r="B17" s="114">
        <v>4</v>
      </c>
      <c r="C17" s="115">
        <f t="shared" si="0"/>
        <v>1400</v>
      </c>
      <c r="D17" s="116">
        <f t="shared" si="3"/>
        <v>1400</v>
      </c>
      <c r="E17" s="117">
        <f t="shared" si="1"/>
        <v>1464.1000000000004</v>
      </c>
      <c r="F17" s="118">
        <f t="shared" si="4"/>
        <v>1464.1000000000001</v>
      </c>
      <c r="G17" s="119">
        <f t="shared" si="2"/>
        <v>1464.1000000000004</v>
      </c>
    </row>
    <row r="18" spans="2:7" x14ac:dyDescent="0.2">
      <c r="B18" s="114">
        <v>5</v>
      </c>
      <c r="C18" s="115">
        <f t="shared" si="0"/>
        <v>1500</v>
      </c>
      <c r="D18" s="116">
        <f t="shared" si="3"/>
        <v>1500</v>
      </c>
      <c r="E18" s="117">
        <f t="shared" si="1"/>
        <v>1610.5100000000004</v>
      </c>
      <c r="F18" s="118">
        <f t="shared" si="4"/>
        <v>1610.5100000000002</v>
      </c>
      <c r="G18" s="119">
        <f t="shared" si="2"/>
        <v>1610.5100000000004</v>
      </c>
    </row>
    <row r="19" spans="2:7" x14ac:dyDescent="0.2">
      <c r="B19" s="114">
        <v>6</v>
      </c>
      <c r="C19" s="115">
        <f t="shared" si="0"/>
        <v>1600</v>
      </c>
      <c r="D19" s="116">
        <f t="shared" si="3"/>
        <v>1600</v>
      </c>
      <c r="E19" s="117">
        <f t="shared" si="1"/>
        <v>1771.5610000000008</v>
      </c>
      <c r="F19" s="118">
        <f t="shared" si="4"/>
        <v>1771.5610000000004</v>
      </c>
      <c r="G19" s="119">
        <f t="shared" si="2"/>
        <v>1771.5610000000008</v>
      </c>
    </row>
    <row r="20" spans="2:7" x14ac:dyDescent="0.2">
      <c r="B20" s="114">
        <v>7</v>
      </c>
      <c r="C20" s="115">
        <f t="shared" si="0"/>
        <v>1700.0000000000002</v>
      </c>
      <c r="D20" s="116">
        <f t="shared" si="3"/>
        <v>1700</v>
      </c>
      <c r="E20" s="117">
        <f t="shared" si="1"/>
        <v>1948.7171000000012</v>
      </c>
      <c r="F20" s="118">
        <f t="shared" si="4"/>
        <v>1948.7171000000005</v>
      </c>
      <c r="G20" s="119">
        <f t="shared" si="2"/>
        <v>1948.7171000000012</v>
      </c>
    </row>
    <row r="21" spans="2:7" x14ac:dyDescent="0.2">
      <c r="B21" s="114">
        <v>8</v>
      </c>
      <c r="C21" s="115">
        <f t="shared" si="0"/>
        <v>1800</v>
      </c>
      <c r="D21" s="116">
        <f t="shared" si="3"/>
        <v>1800</v>
      </c>
      <c r="E21" s="117">
        <f t="shared" si="1"/>
        <v>2143.5888100000011</v>
      </c>
      <c r="F21" s="118">
        <f t="shared" si="4"/>
        <v>2143.5888100000006</v>
      </c>
      <c r="G21" s="119">
        <f t="shared" si="2"/>
        <v>2143.5888100000011</v>
      </c>
    </row>
    <row r="22" spans="2:7" x14ac:dyDescent="0.2">
      <c r="B22" s="114">
        <v>9</v>
      </c>
      <c r="C22" s="115">
        <f t="shared" si="0"/>
        <v>1900</v>
      </c>
      <c r="D22" s="116">
        <f t="shared" si="3"/>
        <v>1900</v>
      </c>
      <c r="E22" s="117">
        <f t="shared" si="1"/>
        <v>2357.9476910000017</v>
      </c>
      <c r="F22" s="118">
        <f t="shared" si="4"/>
        <v>2357.9476910000008</v>
      </c>
      <c r="G22" s="119">
        <f t="shared" si="2"/>
        <v>2357.9476910000017</v>
      </c>
    </row>
    <row r="23" spans="2:7" x14ac:dyDescent="0.2">
      <c r="B23" s="114">
        <v>10</v>
      </c>
      <c r="C23" s="115">
        <f t="shared" si="0"/>
        <v>2000</v>
      </c>
      <c r="D23" s="116">
        <f t="shared" si="3"/>
        <v>2000</v>
      </c>
      <c r="E23" s="117">
        <f t="shared" si="1"/>
        <v>2593.7424601000021</v>
      </c>
      <c r="F23" s="118">
        <f t="shared" si="4"/>
        <v>2593.7424601000012</v>
      </c>
      <c r="G23" s="119">
        <f t="shared" si="2"/>
        <v>2593.7424601000021</v>
      </c>
    </row>
    <row r="24" spans="2:7" x14ac:dyDescent="0.2">
      <c r="B24" s="114">
        <v>11</v>
      </c>
      <c r="C24" s="115">
        <f t="shared" si="0"/>
        <v>2100</v>
      </c>
      <c r="D24" s="116">
        <f>+D23+$C$5*$C$7</f>
        <v>2100</v>
      </c>
      <c r="E24" s="117">
        <f>+$C$5*(1+$C$7)^B24</f>
        <v>2853.1167061100023</v>
      </c>
      <c r="F24" s="118">
        <f>+F23*(1+$C$7)</f>
        <v>2853.1167061100014</v>
      </c>
      <c r="G24" s="119">
        <f t="shared" si="2"/>
        <v>2853.1167061100023</v>
      </c>
    </row>
    <row r="25" spans="2:7" x14ac:dyDescent="0.2">
      <c r="B25" s="114">
        <v>12</v>
      </c>
      <c r="C25" s="115">
        <f t="shared" si="0"/>
        <v>2200</v>
      </c>
      <c r="D25" s="116">
        <f>+D24+$C$5*$C$7</f>
        <v>2200</v>
      </c>
      <c r="E25" s="117">
        <f>+$C$5*(1+$C$7)^B25</f>
        <v>3138.4283767210027</v>
      </c>
      <c r="F25" s="118">
        <f>+F24*(1+$C$7)</f>
        <v>3138.4283767210018</v>
      </c>
      <c r="G25" s="119">
        <f t="shared" si="2"/>
        <v>3138.4283767210027</v>
      </c>
    </row>
    <row r="26" spans="2:7" x14ac:dyDescent="0.2">
      <c r="B26" s="114">
        <v>13</v>
      </c>
      <c r="C26" s="115">
        <f t="shared" si="0"/>
        <v>2300</v>
      </c>
      <c r="D26" s="116">
        <f>+D25+$C$5*$C$7</f>
        <v>2300</v>
      </c>
      <c r="E26" s="117">
        <f>+$C$5*(1+$C$7)^B26</f>
        <v>3452.271214393103</v>
      </c>
      <c r="F26" s="118">
        <f>+F25*(1+$C$7)</f>
        <v>3452.2712143931021</v>
      </c>
      <c r="G26" s="119">
        <f t="shared" si="2"/>
        <v>3452.271214393103</v>
      </c>
    </row>
    <row r="27" spans="2:7" x14ac:dyDescent="0.2">
      <c r="B27" s="114">
        <v>14</v>
      </c>
      <c r="C27" s="115">
        <f t="shared" si="0"/>
        <v>2400.0000000000005</v>
      </c>
      <c r="D27" s="116">
        <f>+D26+$C$5*$C$7</f>
        <v>2400</v>
      </c>
      <c r="E27" s="117">
        <f>+$C$5*(1+$C$7)^B27</f>
        <v>3797.4983358324139</v>
      </c>
      <c r="F27" s="118">
        <f>+F26*(1+$C$7)</f>
        <v>3797.4983358324125</v>
      </c>
      <c r="G27" s="119">
        <f t="shared" si="2"/>
        <v>3797.4983358324139</v>
      </c>
    </row>
    <row r="28" spans="2:7" x14ac:dyDescent="0.2">
      <c r="B28" s="114">
        <v>15</v>
      </c>
      <c r="C28" s="115">
        <f t="shared" si="0"/>
        <v>2500</v>
      </c>
      <c r="D28" s="116">
        <f>+D27+$C$5*$C$7</f>
        <v>2500</v>
      </c>
      <c r="E28" s="117">
        <f>+$C$5*(1+$C$7)^B28</f>
        <v>4177.248169415655</v>
      </c>
      <c r="F28" s="118">
        <f>+F27*(1+$C$7)</f>
        <v>4177.248169415654</v>
      </c>
      <c r="G28" s="119">
        <f t="shared" si="2"/>
        <v>4177.248169415655</v>
      </c>
    </row>
  </sheetData>
  <mergeCells count="5">
    <mergeCell ref="C11:D11"/>
    <mergeCell ref="B2:G2"/>
    <mergeCell ref="E6:I7"/>
    <mergeCell ref="E8:I9"/>
    <mergeCell ref="E11:G11"/>
  </mergeCells>
  <phoneticPr fontId="2" type="noConversion"/>
  <pageMargins left="0.75" right="0.75" top="1" bottom="1" header="0" footer="0"/>
  <pageSetup paperSize="9" orientation="portrait" horizontalDpi="4294967293" verticalDpi="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1"/>
  <sheetViews>
    <sheetView showGridLines="0" workbookViewId="0"/>
  </sheetViews>
  <sheetFormatPr baseColWidth="10" defaultRowHeight="12.75" x14ac:dyDescent="0.2"/>
  <cols>
    <col min="1" max="1" width="2.85546875" style="2" customWidth="1"/>
    <col min="2" max="2" width="11.42578125" style="2"/>
    <col min="3" max="3" width="11.5703125" style="2" customWidth="1"/>
    <col min="4" max="4" width="13.7109375" style="2" bestFit="1" customWidth="1"/>
    <col min="5" max="16384" width="11.42578125" style="2"/>
  </cols>
  <sheetData>
    <row r="2" spans="2:9" ht="20.25" customHeight="1" x14ac:dyDescent="0.2">
      <c r="B2" s="125" t="s">
        <v>8</v>
      </c>
      <c r="C2" s="93"/>
      <c r="D2" s="93"/>
      <c r="E2" s="94"/>
    </row>
    <row r="3" spans="2:9" ht="13.5" thickBot="1" x14ac:dyDescent="0.25"/>
    <row r="4" spans="2:9" x14ac:dyDescent="0.2">
      <c r="E4" s="95" t="s">
        <v>9</v>
      </c>
      <c r="F4" s="96"/>
      <c r="G4" s="96"/>
      <c r="H4" s="96"/>
      <c r="I4" s="97"/>
    </row>
    <row r="5" spans="2:9" x14ac:dyDescent="0.2">
      <c r="B5" s="98" t="s">
        <v>1</v>
      </c>
      <c r="C5" s="98">
        <v>1000</v>
      </c>
      <c r="E5" s="23" t="s">
        <v>10</v>
      </c>
      <c r="F5" s="99"/>
      <c r="G5" s="99"/>
      <c r="H5" s="99"/>
      <c r="I5" s="24"/>
    </row>
    <row r="6" spans="2:9" ht="13.5" thickBot="1" x14ac:dyDescent="0.25">
      <c r="B6" s="98" t="s">
        <v>2</v>
      </c>
      <c r="C6" s="98">
        <v>5</v>
      </c>
      <c r="E6" s="25" t="s">
        <v>11</v>
      </c>
      <c r="F6" s="120"/>
      <c r="G6" s="120"/>
      <c r="H6" s="120"/>
      <c r="I6" s="26"/>
    </row>
    <row r="7" spans="2:9" x14ac:dyDescent="0.2">
      <c r="B7" s="98" t="s">
        <v>3</v>
      </c>
      <c r="C7" s="103">
        <v>0.5</v>
      </c>
    </row>
    <row r="10" spans="2:9" x14ac:dyDescent="0.2">
      <c r="B10" s="121" t="s">
        <v>2</v>
      </c>
      <c r="C10" s="121" t="s">
        <v>4</v>
      </c>
      <c r="D10" s="121" t="s">
        <v>5</v>
      </c>
    </row>
    <row r="11" spans="2:9" x14ac:dyDescent="0.2">
      <c r="B11" s="122">
        <v>0</v>
      </c>
      <c r="C11" s="122">
        <f>+$C$5*(1+$C$7*B11)</f>
        <v>1000</v>
      </c>
      <c r="D11" s="117">
        <f>+$C$5*(1+$C$7)^B11</f>
        <v>1000</v>
      </c>
    </row>
    <row r="12" spans="2:9" x14ac:dyDescent="0.2">
      <c r="B12" s="122">
        <v>0.1</v>
      </c>
      <c r="C12" s="122">
        <f t="shared" ref="C12:C31" si="0">+$C$5*(1+$C$7*B12)</f>
        <v>1050</v>
      </c>
      <c r="D12" s="117">
        <f t="shared" ref="D12:D31" si="1">+$C$5*(1+$C$7)^B12</f>
        <v>1041.3797439924106</v>
      </c>
    </row>
    <row r="13" spans="2:9" x14ac:dyDescent="0.2">
      <c r="B13" s="122">
        <v>0.2</v>
      </c>
      <c r="C13" s="122">
        <f t="shared" si="0"/>
        <v>1100</v>
      </c>
      <c r="D13" s="117">
        <f t="shared" si="1"/>
        <v>1084.4717711976984</v>
      </c>
    </row>
    <row r="14" spans="2:9" x14ac:dyDescent="0.2">
      <c r="B14" s="122">
        <v>0.3</v>
      </c>
      <c r="C14" s="122">
        <f t="shared" si="0"/>
        <v>1150</v>
      </c>
      <c r="D14" s="117">
        <f t="shared" si="1"/>
        <v>1129.3469354568556</v>
      </c>
    </row>
    <row r="15" spans="2:9" x14ac:dyDescent="0.2">
      <c r="B15" s="122">
        <v>0.4</v>
      </c>
      <c r="C15" s="122">
        <f t="shared" si="0"/>
        <v>1200</v>
      </c>
      <c r="D15" s="117">
        <f t="shared" si="1"/>
        <v>1176.0790225246735</v>
      </c>
    </row>
    <row r="16" spans="2:9" x14ac:dyDescent="0.2">
      <c r="B16" s="122">
        <v>0.5</v>
      </c>
      <c r="C16" s="122">
        <f t="shared" si="0"/>
        <v>1250</v>
      </c>
      <c r="D16" s="117">
        <f t="shared" si="1"/>
        <v>1224.744871391589</v>
      </c>
    </row>
    <row r="17" spans="2:4" x14ac:dyDescent="0.2">
      <c r="B17" s="122">
        <v>0.6</v>
      </c>
      <c r="C17" s="122">
        <f t="shared" si="0"/>
        <v>1300</v>
      </c>
      <c r="D17" s="117">
        <f t="shared" si="1"/>
        <v>1275.4245006257906</v>
      </c>
    </row>
    <row r="18" spans="2:4" x14ac:dyDescent="0.2">
      <c r="B18" s="122">
        <v>0.7</v>
      </c>
      <c r="C18" s="122">
        <f t="shared" si="0"/>
        <v>1350</v>
      </c>
      <c r="D18" s="117">
        <f t="shared" si="1"/>
        <v>1328.201239943334</v>
      </c>
    </row>
    <row r="19" spans="2:4" x14ac:dyDescent="0.2">
      <c r="B19" s="122">
        <v>0.8</v>
      </c>
      <c r="C19" s="122">
        <f t="shared" si="0"/>
        <v>1400</v>
      </c>
      <c r="D19" s="117">
        <f t="shared" si="1"/>
        <v>1383.1618672225916</v>
      </c>
    </row>
    <row r="20" spans="2:4" x14ac:dyDescent="0.2">
      <c r="B20" s="122">
        <v>0.9</v>
      </c>
      <c r="C20" s="122">
        <f t="shared" si="0"/>
        <v>1450</v>
      </c>
      <c r="D20" s="117">
        <f t="shared" si="1"/>
        <v>1440.396751188327</v>
      </c>
    </row>
    <row r="21" spans="2:4" x14ac:dyDescent="0.2">
      <c r="B21" s="123">
        <v>1</v>
      </c>
      <c r="C21" s="123">
        <f t="shared" si="0"/>
        <v>1500</v>
      </c>
      <c r="D21" s="124">
        <f t="shared" si="1"/>
        <v>1500</v>
      </c>
    </row>
    <row r="22" spans="2:4" x14ac:dyDescent="0.2">
      <c r="B22" s="122">
        <v>1.1000000000000001</v>
      </c>
      <c r="C22" s="122">
        <f t="shared" si="0"/>
        <v>1550</v>
      </c>
      <c r="D22" s="117">
        <f t="shared" si="1"/>
        <v>1562.0696159886159</v>
      </c>
    </row>
    <row r="23" spans="2:4" x14ac:dyDescent="0.2">
      <c r="B23" s="122">
        <v>1.2</v>
      </c>
      <c r="C23" s="122">
        <f t="shared" si="0"/>
        <v>1600</v>
      </c>
      <c r="D23" s="117">
        <f t="shared" si="1"/>
        <v>1626.707656796548</v>
      </c>
    </row>
    <row r="24" spans="2:4" x14ac:dyDescent="0.2">
      <c r="B24" s="122">
        <v>1.3</v>
      </c>
      <c r="C24" s="122">
        <f t="shared" si="0"/>
        <v>1650</v>
      </c>
      <c r="D24" s="117">
        <f t="shared" si="1"/>
        <v>1694.0204031852832</v>
      </c>
    </row>
    <row r="25" spans="2:4" x14ac:dyDescent="0.2">
      <c r="B25" s="122">
        <v>1.4</v>
      </c>
      <c r="C25" s="122">
        <f t="shared" si="0"/>
        <v>1700</v>
      </c>
      <c r="D25" s="117">
        <f t="shared" si="1"/>
        <v>1764.1185337870102</v>
      </c>
    </row>
    <row r="26" spans="2:4" x14ac:dyDescent="0.2">
      <c r="B26" s="122">
        <v>1.5</v>
      </c>
      <c r="C26" s="122">
        <f t="shared" si="0"/>
        <v>1750</v>
      </c>
      <c r="D26" s="117">
        <f t="shared" si="1"/>
        <v>1837.1173070873836</v>
      </c>
    </row>
    <row r="27" spans="2:4" x14ac:dyDescent="0.2">
      <c r="B27" s="122">
        <v>1.6</v>
      </c>
      <c r="C27" s="122">
        <f t="shared" si="0"/>
        <v>1800</v>
      </c>
      <c r="D27" s="117">
        <f t="shared" si="1"/>
        <v>1913.1367509386862</v>
      </c>
    </row>
    <row r="28" spans="2:4" x14ac:dyDescent="0.2">
      <c r="B28" s="122">
        <v>1.7</v>
      </c>
      <c r="C28" s="122">
        <f t="shared" si="0"/>
        <v>1850</v>
      </c>
      <c r="D28" s="117">
        <f t="shared" si="1"/>
        <v>1992.3018599150014</v>
      </c>
    </row>
    <row r="29" spans="2:4" x14ac:dyDescent="0.2">
      <c r="B29" s="122">
        <v>1.8</v>
      </c>
      <c r="C29" s="122">
        <f t="shared" si="0"/>
        <v>1900</v>
      </c>
      <c r="D29" s="117">
        <f t="shared" si="1"/>
        <v>2074.7428008338875</v>
      </c>
    </row>
    <row r="30" spans="2:4" x14ac:dyDescent="0.2">
      <c r="B30" s="122">
        <v>1.9</v>
      </c>
      <c r="C30" s="122">
        <f t="shared" si="0"/>
        <v>1950</v>
      </c>
      <c r="D30" s="117">
        <f t="shared" si="1"/>
        <v>2160.5951267824908</v>
      </c>
    </row>
    <row r="31" spans="2:4" x14ac:dyDescent="0.2">
      <c r="B31" s="122">
        <v>2</v>
      </c>
      <c r="C31" s="122">
        <f t="shared" si="0"/>
        <v>2000</v>
      </c>
      <c r="D31" s="117">
        <f t="shared" si="1"/>
        <v>2250</v>
      </c>
    </row>
  </sheetData>
  <mergeCells count="1">
    <mergeCell ref="B2:E2"/>
  </mergeCells>
  <phoneticPr fontId="2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showGridLines="0" zoomScale="130" workbookViewId="0"/>
  </sheetViews>
  <sheetFormatPr baseColWidth="10" defaultRowHeight="12.75" x14ac:dyDescent="0.2"/>
  <cols>
    <col min="1" max="1" width="2.42578125" style="2" customWidth="1"/>
    <col min="2" max="2" width="11.42578125" style="2"/>
    <col min="3" max="3" width="15.85546875" style="2" bestFit="1" customWidth="1"/>
    <col min="4" max="16384" width="11.42578125" style="2"/>
  </cols>
  <sheetData>
    <row r="2" spans="2:4" ht="26.25" customHeight="1" x14ac:dyDescent="0.2">
      <c r="B2" s="131" t="s">
        <v>62</v>
      </c>
      <c r="C2" s="132"/>
      <c r="D2" s="133"/>
    </row>
    <row r="4" spans="2:4" x14ac:dyDescent="0.2">
      <c r="B4" s="10" t="s">
        <v>1</v>
      </c>
      <c r="C4" s="126">
        <v>1000</v>
      </c>
    </row>
    <row r="5" spans="2:4" x14ac:dyDescent="0.2">
      <c r="B5" s="10" t="s">
        <v>2</v>
      </c>
      <c r="C5" s="127">
        <v>10.244762444955947</v>
      </c>
    </row>
    <row r="6" spans="2:4" x14ac:dyDescent="0.2">
      <c r="B6" s="10" t="s">
        <v>3</v>
      </c>
      <c r="C6" s="128">
        <v>7.0000000000000007E-2</v>
      </c>
    </row>
    <row r="7" spans="2:4" x14ac:dyDescent="0.2">
      <c r="B7" s="10" t="s">
        <v>18</v>
      </c>
      <c r="C7" s="129">
        <f>+C4*(1+C6)^C5</f>
        <v>1999.9992008022982</v>
      </c>
    </row>
    <row r="9" spans="2:4" x14ac:dyDescent="0.2">
      <c r="B9" s="2" t="s">
        <v>19</v>
      </c>
    </row>
    <row r="12" spans="2:4" x14ac:dyDescent="0.2">
      <c r="B12" s="10" t="s">
        <v>1</v>
      </c>
      <c r="C12" s="126">
        <v>1000</v>
      </c>
    </row>
    <row r="13" spans="2:4" x14ac:dyDescent="0.2">
      <c r="B13" s="10" t="s">
        <v>2</v>
      </c>
      <c r="C13" s="127">
        <v>12</v>
      </c>
    </row>
    <row r="14" spans="2:4" x14ac:dyDescent="0.2">
      <c r="B14" s="10" t="s">
        <v>3</v>
      </c>
      <c r="C14" s="130">
        <v>9.5872674389808538E-2</v>
      </c>
    </row>
    <row r="15" spans="2:4" x14ac:dyDescent="0.2">
      <c r="B15" s="10" t="s">
        <v>18</v>
      </c>
      <c r="C15" s="129">
        <f>+C12*(1+C14)^C13</f>
        <v>2999.9994499035874</v>
      </c>
    </row>
    <row r="17" spans="2:2" x14ac:dyDescent="0.2">
      <c r="B17" s="2" t="s">
        <v>20</v>
      </c>
    </row>
  </sheetData>
  <mergeCells count="1">
    <mergeCell ref="B2:D2"/>
  </mergeCells>
  <phoneticPr fontId="0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Comparación</vt:lpstr>
      <vt:lpstr>Leyes</vt:lpstr>
      <vt:lpstr>Gastos</vt:lpstr>
      <vt:lpstr>Metodos</vt:lpstr>
      <vt:lpstr>CortoPlazo</vt:lpstr>
      <vt:lpstr>Buscar Objetivo</vt:lpstr>
    </vt:vector>
  </TitlesOfParts>
  <Company>www.excelavanzado.com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 Aparicio</dc:creator>
  <cp:lastModifiedBy>Alejandro Cabo</cp:lastModifiedBy>
  <dcterms:created xsi:type="dcterms:W3CDTF">2007-02-19T22:51:13Z</dcterms:created>
  <dcterms:modified xsi:type="dcterms:W3CDTF">2019-03-30T04:17:12Z</dcterms:modified>
</cp:coreProperties>
</file>